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980251\Desktop\ＨＰ用実施方針PDF【0729】\old\02_添付資料\要求水準書添付資料\提供資料１　仁井田浄水場・豊岩浄水場原水水質実績データ（水質分析）\"/>
    </mc:Choice>
  </mc:AlternateContent>
  <bookViews>
    <workbookView xWindow="0" yWindow="0" windowWidth="28800" windowHeight="12210"/>
  </bookViews>
  <sheets>
    <sheet name="鏡" sheetId="6" r:id="rId1"/>
    <sheet name="仁井田H26" sheetId="7" r:id="rId2"/>
    <sheet name="仁井田H27" sheetId="8" r:id="rId3"/>
    <sheet name="仁井田H28" sheetId="9" r:id="rId4"/>
    <sheet name="仁井田H29" sheetId="10" r:id="rId5"/>
    <sheet name="仁井田H30" sheetId="11" r:id="rId6"/>
    <sheet name="仁井田H31" sheetId="12" r:id="rId7"/>
    <sheet name="豊岩H26" sheetId="13" r:id="rId8"/>
    <sheet name="豊岩H27" sheetId="14" r:id="rId9"/>
    <sheet name="豊岩H28" sheetId="15" r:id="rId10"/>
    <sheet name="豊岩H29" sheetId="16" r:id="rId11"/>
    <sheet name="豊岩H30" sheetId="17" r:id="rId12"/>
    <sheet name="豊岩H31" sheetId="18" r:id="rId13"/>
  </sheets>
  <definedNames>
    <definedName name="_xlnm.Print_Area" localSheetId="0">鏡!$A$1:$I$50</definedName>
    <definedName name="_xlnm.Print_Area" localSheetId="1">仁井田H26!$A$1:$AA$119</definedName>
    <definedName name="_xlnm.Print_Area" localSheetId="2">仁井田H27!$A$1:$AA$119</definedName>
    <definedName name="_xlnm.Print_Area" localSheetId="3">仁井田H28!$A$1:$AA$117</definedName>
    <definedName name="_xlnm.Print_Area" localSheetId="4">仁井田H29!$A$1:$AA$117</definedName>
    <definedName name="_xlnm.Print_Area" localSheetId="5">仁井田H30!$A$1:$AA$117</definedName>
    <definedName name="_xlnm.Print_Area" localSheetId="6">仁井田H31!$A$1:$AA$117</definedName>
    <definedName name="_xlnm.Print_Area" localSheetId="7">豊岩H26!$A$1:$AM$117</definedName>
    <definedName name="_xlnm.Print_Area" localSheetId="8">豊岩H27!$A$1:$AM$117</definedName>
    <definedName name="_xlnm.Print_Area" localSheetId="9">豊岩H28!$A$1:$AM$117</definedName>
    <definedName name="_xlnm.Print_Area" localSheetId="10">豊岩H29!$A$1:$AM$117</definedName>
    <definedName name="_xlnm.Print_Area" localSheetId="11">豊岩H30!$A$1:$AM$117</definedName>
    <definedName name="_xlnm.Print_Area" localSheetId="12">豊岩H31!$A$1:$AM$117</definedName>
    <definedName name="_xlnm.Print_Titles" localSheetId="3">仁井田H28!$1:$1</definedName>
    <definedName name="_xlnm.Print_Titles" localSheetId="4">仁井田H29!$1:$1</definedName>
    <definedName name="_xlnm.Print_Titles" localSheetId="5">仁井田H30!$1:$1</definedName>
    <definedName name="_xlnm.Print_Titles" localSheetId="6">仁井田H31!$1:$1</definedName>
    <definedName name="_xlnm.Print_Titles" localSheetId="7">豊岩H26!$1:$1</definedName>
    <definedName name="_xlnm.Print_Titles" localSheetId="8">豊岩H27!$1:$1</definedName>
    <definedName name="_xlnm.Print_Titles" localSheetId="9">豊岩H28!$1:$1</definedName>
    <definedName name="_xlnm.Print_Titles" localSheetId="10">豊岩H29!$1:$1</definedName>
    <definedName name="_xlnm.Print_Titles" localSheetId="11">豊岩H30!$1:$1</definedName>
    <definedName name="_xlnm.Print_Titles" localSheetId="12">豊岩H31!$1:$1</definedName>
  </definedNames>
  <calcPr calcId="152511" calcMode="manual"/>
</workbook>
</file>

<file path=xl/calcChain.xml><?xml version="1.0" encoding="utf-8"?>
<calcChain xmlns="http://schemas.openxmlformats.org/spreadsheetml/2006/main">
  <c r="AK116" i="18" l="1"/>
  <c r="AI116" i="18"/>
  <c r="AD116" i="18"/>
  <c r="AG116" i="18" s="1"/>
  <c r="AB116" i="18"/>
  <c r="Z116" i="18"/>
  <c r="X116" i="18"/>
  <c r="V116" i="18"/>
  <c r="T116" i="18"/>
  <c r="R116" i="18"/>
  <c r="P116" i="18"/>
  <c r="N116" i="18"/>
  <c r="L116" i="18"/>
  <c r="J116" i="18"/>
  <c r="H116" i="18"/>
  <c r="F116" i="18"/>
  <c r="AM116" i="18" s="1"/>
  <c r="AK115" i="18"/>
  <c r="AI115" i="18"/>
  <c r="AD115" i="18"/>
  <c r="AG115" i="18" s="1"/>
  <c r="AB115" i="18"/>
  <c r="Z115" i="18"/>
  <c r="X115" i="18"/>
  <c r="V115" i="18"/>
  <c r="T115" i="18"/>
  <c r="R115" i="18"/>
  <c r="P115" i="18"/>
  <c r="N115" i="18"/>
  <c r="L115" i="18"/>
  <c r="J115" i="18"/>
  <c r="H115" i="18"/>
  <c r="F115" i="18"/>
  <c r="AM115" i="18" s="1"/>
  <c r="AK114" i="18"/>
  <c r="AI114" i="18"/>
  <c r="AD114" i="18"/>
  <c r="AG114" i="18" s="1"/>
  <c r="AB114" i="18"/>
  <c r="Z114" i="18"/>
  <c r="X114" i="18"/>
  <c r="V114" i="18"/>
  <c r="T114" i="18"/>
  <c r="R114" i="18"/>
  <c r="P114" i="18"/>
  <c r="N114" i="18"/>
  <c r="L114" i="18"/>
  <c r="J114" i="18"/>
  <c r="H114" i="18"/>
  <c r="F114" i="18"/>
  <c r="AM114" i="18" s="1"/>
  <c r="AK113" i="18"/>
  <c r="AI113" i="18"/>
  <c r="AD113" i="18"/>
  <c r="AG113" i="18" s="1"/>
  <c r="AB113" i="18"/>
  <c r="Z113" i="18"/>
  <c r="X113" i="18"/>
  <c r="V113" i="18"/>
  <c r="T113" i="18"/>
  <c r="R113" i="18"/>
  <c r="P113" i="18"/>
  <c r="N113" i="18"/>
  <c r="L113" i="18"/>
  <c r="J113" i="18"/>
  <c r="H113" i="18"/>
  <c r="F113" i="18"/>
  <c r="AM113" i="18" s="1"/>
  <c r="AK112" i="18"/>
  <c r="AI112" i="18"/>
  <c r="AD112" i="18"/>
  <c r="AG112" i="18" s="1"/>
  <c r="AB112" i="18"/>
  <c r="Z112" i="18"/>
  <c r="X112" i="18"/>
  <c r="V112" i="18"/>
  <c r="T112" i="18"/>
  <c r="R112" i="18"/>
  <c r="P112" i="18"/>
  <c r="N112" i="18"/>
  <c r="L112" i="18"/>
  <c r="J112" i="18"/>
  <c r="H112" i="18"/>
  <c r="F112" i="18"/>
  <c r="AM112" i="18" s="1"/>
  <c r="AK111" i="18"/>
  <c r="AI111" i="18"/>
  <c r="AD111" i="18"/>
  <c r="AG111" i="18" s="1"/>
  <c r="AB111" i="18"/>
  <c r="Z111" i="18"/>
  <c r="X111" i="18"/>
  <c r="V111" i="18"/>
  <c r="T111" i="18"/>
  <c r="R111" i="18"/>
  <c r="P111" i="18"/>
  <c r="N111" i="18"/>
  <c r="L111" i="18"/>
  <c r="J111" i="18"/>
  <c r="H111" i="18"/>
  <c r="F111" i="18"/>
  <c r="AM111" i="18" s="1"/>
  <c r="AE110" i="18"/>
  <c r="AI110" i="18" s="1"/>
  <c r="AD110" i="18"/>
  <c r="AG110" i="18" s="1"/>
  <c r="AB110" i="18"/>
  <c r="Z110" i="18"/>
  <c r="X110" i="18"/>
  <c r="V110" i="18"/>
  <c r="T110" i="18"/>
  <c r="R110" i="18"/>
  <c r="P110" i="18"/>
  <c r="N110" i="18"/>
  <c r="L110" i="18"/>
  <c r="J110" i="18"/>
  <c r="H110" i="18"/>
  <c r="F110" i="18"/>
  <c r="AM110" i="18" s="1"/>
  <c r="AG109" i="18"/>
  <c r="AE109" i="18"/>
  <c r="AI109" i="18" s="1"/>
  <c r="AD109" i="18"/>
  <c r="AB109" i="18"/>
  <c r="Z109" i="18"/>
  <c r="X109" i="18"/>
  <c r="V109" i="18"/>
  <c r="T109" i="18"/>
  <c r="R109" i="18"/>
  <c r="P109" i="18"/>
  <c r="N109" i="18"/>
  <c r="L109" i="18"/>
  <c r="J109" i="18"/>
  <c r="AF109" i="18" s="1"/>
  <c r="AK109" i="18" s="1"/>
  <c r="H109" i="18"/>
  <c r="F109" i="18"/>
  <c r="AM109" i="18" s="1"/>
  <c r="AK108" i="18"/>
  <c r="AI108" i="18"/>
  <c r="AD108" i="18"/>
  <c r="AG108" i="18" s="1"/>
  <c r="AB108" i="18"/>
  <c r="Z108" i="18"/>
  <c r="X108" i="18"/>
  <c r="V108" i="18"/>
  <c r="T108" i="18"/>
  <c r="R108" i="18"/>
  <c r="P108" i="18"/>
  <c r="N108" i="18"/>
  <c r="L108" i="18"/>
  <c r="J108" i="18"/>
  <c r="H108" i="18"/>
  <c r="F108" i="18"/>
  <c r="AM108" i="18" s="1"/>
  <c r="AK107" i="18"/>
  <c r="AI107" i="18"/>
  <c r="AD107" i="18"/>
  <c r="AG107" i="18" s="1"/>
  <c r="AB107" i="18"/>
  <c r="Z107" i="18"/>
  <c r="X107" i="18"/>
  <c r="V107" i="18"/>
  <c r="T107" i="18"/>
  <c r="R107" i="18"/>
  <c r="P107" i="18"/>
  <c r="N107" i="18"/>
  <c r="L107" i="18"/>
  <c r="J107" i="18"/>
  <c r="H107" i="18"/>
  <c r="F107" i="18"/>
  <c r="AM107" i="18" s="1"/>
  <c r="AE106" i="18"/>
  <c r="AI106" i="18" s="1"/>
  <c r="AD106" i="18"/>
  <c r="AG106" i="18" s="1"/>
  <c r="AB106" i="18"/>
  <c r="Z106" i="18"/>
  <c r="X106" i="18"/>
  <c r="V106" i="18"/>
  <c r="T106" i="18"/>
  <c r="R106" i="18"/>
  <c r="P106" i="18"/>
  <c r="N106" i="18"/>
  <c r="L106" i="18"/>
  <c r="J106" i="18"/>
  <c r="H106" i="18"/>
  <c r="F106" i="18"/>
  <c r="AM106" i="18" s="1"/>
  <c r="AG105" i="18"/>
  <c r="AE105" i="18"/>
  <c r="AI105" i="18" s="1"/>
  <c r="AD105" i="18"/>
  <c r="AB105" i="18"/>
  <c r="Z105" i="18"/>
  <c r="X105" i="18"/>
  <c r="V105" i="18"/>
  <c r="T105" i="18"/>
  <c r="R105" i="18"/>
  <c r="P105" i="18"/>
  <c r="N105" i="18"/>
  <c r="L105" i="18"/>
  <c r="J105" i="18"/>
  <c r="AF105" i="18" s="1"/>
  <c r="AK105" i="18" s="1"/>
  <c r="H105" i="18"/>
  <c r="F105" i="18"/>
  <c r="AM105" i="18" s="1"/>
  <c r="AI104" i="18"/>
  <c r="AE104" i="18"/>
  <c r="AD104" i="18"/>
  <c r="AG104" i="18" s="1"/>
  <c r="AB104" i="18"/>
  <c r="Z104" i="18"/>
  <c r="X104" i="18"/>
  <c r="V104" i="18"/>
  <c r="T104" i="18"/>
  <c r="R104" i="18"/>
  <c r="P104" i="18"/>
  <c r="N104" i="18"/>
  <c r="L104" i="18"/>
  <c r="J104" i="18"/>
  <c r="AF104" i="18" s="1"/>
  <c r="AK104" i="18" s="1"/>
  <c r="H104" i="18"/>
  <c r="F104" i="18"/>
  <c r="AM104" i="18" s="1"/>
  <c r="AK103" i="18"/>
  <c r="AI103" i="18"/>
  <c r="AG103" i="18"/>
  <c r="AB103" i="18"/>
  <c r="Z103" i="18"/>
  <c r="X103" i="18"/>
  <c r="V103" i="18"/>
  <c r="T103" i="18"/>
  <c r="R103" i="18"/>
  <c r="P103" i="18"/>
  <c r="N103" i="18"/>
  <c r="L103" i="18"/>
  <c r="J103" i="18"/>
  <c r="H103" i="18"/>
  <c r="F103" i="18"/>
  <c r="AM103" i="18" s="1"/>
  <c r="AE102" i="18"/>
  <c r="AI102" i="18" s="1"/>
  <c r="AD102" i="18"/>
  <c r="AG102" i="18" s="1"/>
  <c r="AB102" i="18"/>
  <c r="Z102" i="18"/>
  <c r="X102" i="18"/>
  <c r="V102" i="18"/>
  <c r="T102" i="18"/>
  <c r="R102" i="18"/>
  <c r="P102" i="18"/>
  <c r="N102" i="18"/>
  <c r="L102" i="18"/>
  <c r="J102" i="18"/>
  <c r="AF102" i="18" s="1"/>
  <c r="AK102" i="18" s="1"/>
  <c r="H102" i="18"/>
  <c r="F102" i="18"/>
  <c r="AM102" i="18" s="1"/>
  <c r="AK101" i="18"/>
  <c r="AI101" i="18"/>
  <c r="AG101" i="18"/>
  <c r="AD101" i="18"/>
  <c r="AB101" i="18"/>
  <c r="Z101" i="18"/>
  <c r="X101" i="18"/>
  <c r="V101" i="18"/>
  <c r="T101" i="18"/>
  <c r="R101" i="18"/>
  <c r="P101" i="18"/>
  <c r="N101" i="18"/>
  <c r="L101" i="18"/>
  <c r="J101" i="18"/>
  <c r="H101" i="18"/>
  <c r="F101" i="18"/>
  <c r="AM101" i="18" s="1"/>
  <c r="AE100" i="18"/>
  <c r="AI100" i="18" s="1"/>
  <c r="AD100" i="18"/>
  <c r="AG100" i="18" s="1"/>
  <c r="AB100" i="18"/>
  <c r="Z100" i="18"/>
  <c r="X100" i="18"/>
  <c r="V100" i="18"/>
  <c r="T100" i="18"/>
  <c r="R100" i="18"/>
  <c r="P100" i="18"/>
  <c r="N100" i="18"/>
  <c r="L100" i="18"/>
  <c r="J100" i="18"/>
  <c r="H100" i="18"/>
  <c r="AF100" i="18" s="1"/>
  <c r="AK100" i="18" s="1"/>
  <c r="F100" i="18"/>
  <c r="AM100" i="18" s="1"/>
  <c r="AI99" i="18"/>
  <c r="AG99" i="18"/>
  <c r="AE99" i="18"/>
  <c r="AD99" i="18"/>
  <c r="AB99" i="18"/>
  <c r="Z99" i="18"/>
  <c r="X99" i="18"/>
  <c r="V99" i="18"/>
  <c r="T99" i="18"/>
  <c r="R99" i="18"/>
  <c r="P99" i="18"/>
  <c r="N99" i="18"/>
  <c r="L99" i="18"/>
  <c r="J99" i="18"/>
  <c r="AF99" i="18" s="1"/>
  <c r="AK99" i="18" s="1"/>
  <c r="H99" i="18"/>
  <c r="F99" i="18"/>
  <c r="AM99" i="18" s="1"/>
  <c r="AI98" i="18"/>
  <c r="AE98" i="18"/>
  <c r="AD98" i="18"/>
  <c r="AG98" i="18" s="1"/>
  <c r="AB98" i="18"/>
  <c r="Z98" i="18"/>
  <c r="X98" i="18"/>
  <c r="V98" i="18"/>
  <c r="T98" i="18"/>
  <c r="R98" i="18"/>
  <c r="P98" i="18"/>
  <c r="N98" i="18"/>
  <c r="L98" i="18"/>
  <c r="J98" i="18"/>
  <c r="AF98" i="18" s="1"/>
  <c r="AK98" i="18" s="1"/>
  <c r="H98" i="18"/>
  <c r="F98" i="18"/>
  <c r="AM98" i="18" s="1"/>
  <c r="AI97" i="18"/>
  <c r="AE97" i="18"/>
  <c r="AD97" i="18"/>
  <c r="AG97" i="18" s="1"/>
  <c r="AB97" i="18"/>
  <c r="Z97" i="18"/>
  <c r="X97" i="18"/>
  <c r="V97" i="18"/>
  <c r="T97" i="18"/>
  <c r="R97" i="18"/>
  <c r="P97" i="18"/>
  <c r="N97" i="18"/>
  <c r="L97" i="18"/>
  <c r="J97" i="18"/>
  <c r="H97" i="18"/>
  <c r="F97" i="18"/>
  <c r="AF97" i="18" s="1"/>
  <c r="AK97" i="18" s="1"/>
  <c r="AK96" i="18"/>
  <c r="AI96" i="18"/>
  <c r="AG96" i="18"/>
  <c r="AB96" i="18"/>
  <c r="Z96" i="18"/>
  <c r="X96" i="18"/>
  <c r="V96" i="18"/>
  <c r="T96" i="18"/>
  <c r="R96" i="18"/>
  <c r="P96" i="18"/>
  <c r="N96" i="18"/>
  <c r="L96" i="18"/>
  <c r="J96" i="18"/>
  <c r="AM96" i="18" s="1"/>
  <c r="H96" i="18"/>
  <c r="F96" i="18"/>
  <c r="AK95" i="18"/>
  <c r="AI95" i="18"/>
  <c r="AG95" i="18"/>
  <c r="AB95" i="18"/>
  <c r="Z95" i="18"/>
  <c r="X95" i="18"/>
  <c r="V95" i="18"/>
  <c r="T95" i="18"/>
  <c r="R95" i="18"/>
  <c r="P95" i="18"/>
  <c r="N95" i="18"/>
  <c r="L95" i="18"/>
  <c r="J95" i="18"/>
  <c r="H95" i="18"/>
  <c r="F95" i="18"/>
  <c r="AM95" i="18" s="1"/>
  <c r="AE94" i="18"/>
  <c r="AI94" i="18" s="1"/>
  <c r="AD94" i="18"/>
  <c r="AG94" i="18" s="1"/>
  <c r="AB94" i="18"/>
  <c r="Z94" i="18"/>
  <c r="X94" i="18"/>
  <c r="V94" i="18"/>
  <c r="T94" i="18"/>
  <c r="R94" i="18"/>
  <c r="P94" i="18"/>
  <c r="N94" i="18"/>
  <c r="L94" i="18"/>
  <c r="J94" i="18"/>
  <c r="AF94" i="18" s="1"/>
  <c r="AK94" i="18" s="1"/>
  <c r="H94" i="18"/>
  <c r="F94" i="18"/>
  <c r="AM94" i="18" s="1"/>
  <c r="AK93" i="18"/>
  <c r="AI93" i="18"/>
  <c r="AG93" i="18"/>
  <c r="AD93" i="18"/>
  <c r="AB93" i="18"/>
  <c r="Z93" i="18"/>
  <c r="X93" i="18"/>
  <c r="V93" i="18"/>
  <c r="T93" i="18"/>
  <c r="R93" i="18"/>
  <c r="P93" i="18"/>
  <c r="N93" i="18"/>
  <c r="L93" i="18"/>
  <c r="J93" i="18"/>
  <c r="H93" i="18"/>
  <c r="F93" i="18"/>
  <c r="AM93" i="18" s="1"/>
  <c r="AG92" i="18"/>
  <c r="AE92" i="18"/>
  <c r="AI92" i="18" s="1"/>
  <c r="AD92" i="18"/>
  <c r="AB92" i="18"/>
  <c r="Z92" i="18"/>
  <c r="X92" i="18"/>
  <c r="V92" i="18"/>
  <c r="T92" i="18"/>
  <c r="R92" i="18"/>
  <c r="P92" i="18"/>
  <c r="N92" i="18"/>
  <c r="L92" i="18"/>
  <c r="J92" i="18"/>
  <c r="AF92" i="18" s="1"/>
  <c r="AK92" i="18" s="1"/>
  <c r="H92" i="18"/>
  <c r="F92" i="18"/>
  <c r="AM92" i="18" s="1"/>
  <c r="AK91" i="18"/>
  <c r="AI91" i="18"/>
  <c r="AG91" i="18"/>
  <c r="AB91" i="18"/>
  <c r="Z91" i="18"/>
  <c r="X91" i="18"/>
  <c r="V91" i="18"/>
  <c r="T91" i="18"/>
  <c r="R91" i="18"/>
  <c r="P91" i="18"/>
  <c r="N91" i="18"/>
  <c r="L91" i="18"/>
  <c r="J91" i="18"/>
  <c r="H91" i="18"/>
  <c r="F91" i="18"/>
  <c r="AM91" i="18" s="1"/>
  <c r="AE90" i="18"/>
  <c r="AI90" i="18" s="1"/>
  <c r="AD90" i="18"/>
  <c r="AG90" i="18" s="1"/>
  <c r="AB90" i="18"/>
  <c r="Z90" i="18"/>
  <c r="X90" i="18"/>
  <c r="V90" i="18"/>
  <c r="T90" i="18"/>
  <c r="R90" i="18"/>
  <c r="P90" i="18"/>
  <c r="N90" i="18"/>
  <c r="L90" i="18"/>
  <c r="J90" i="18"/>
  <c r="AF90" i="18" s="1"/>
  <c r="AK90" i="18" s="1"/>
  <c r="H90" i="18"/>
  <c r="F90" i="18"/>
  <c r="AM90" i="18" s="1"/>
  <c r="AE89" i="18"/>
  <c r="AI89" i="18" s="1"/>
  <c r="AD89" i="18"/>
  <c r="AG89" i="18" s="1"/>
  <c r="AB89" i="18"/>
  <c r="Z89" i="18"/>
  <c r="X89" i="18"/>
  <c r="V89" i="18"/>
  <c r="T89" i="18"/>
  <c r="R89" i="18"/>
  <c r="P89" i="18"/>
  <c r="N89" i="18"/>
  <c r="L89" i="18"/>
  <c r="J89" i="18"/>
  <c r="AF89" i="18" s="1"/>
  <c r="AK89" i="18" s="1"/>
  <c r="H89" i="18"/>
  <c r="F89" i="18"/>
  <c r="AM89" i="18" s="1"/>
  <c r="AG88" i="18"/>
  <c r="AE88" i="18"/>
  <c r="AI88" i="18" s="1"/>
  <c r="AD88" i="18"/>
  <c r="AB88" i="18"/>
  <c r="Z88" i="18"/>
  <c r="X88" i="18"/>
  <c r="V88" i="18"/>
  <c r="T88" i="18"/>
  <c r="R88" i="18"/>
  <c r="P88" i="18"/>
  <c r="N88" i="18"/>
  <c r="L88" i="18"/>
  <c r="J88" i="18"/>
  <c r="AF88" i="18" s="1"/>
  <c r="AK88" i="18" s="1"/>
  <c r="H88" i="18"/>
  <c r="F88" i="18"/>
  <c r="AM88" i="18" s="1"/>
  <c r="AK87" i="18"/>
  <c r="AI87" i="18"/>
  <c r="AD87" i="18"/>
  <c r="AG87" i="18" s="1"/>
  <c r="AB87" i="18"/>
  <c r="Z87" i="18"/>
  <c r="X87" i="18"/>
  <c r="V87" i="18"/>
  <c r="T87" i="18"/>
  <c r="R87" i="18"/>
  <c r="P87" i="18"/>
  <c r="N87" i="18"/>
  <c r="L87" i="18"/>
  <c r="J87" i="18"/>
  <c r="H87" i="18"/>
  <c r="F87" i="18"/>
  <c r="AM87" i="18" s="1"/>
  <c r="AK86" i="18"/>
  <c r="AI86" i="18"/>
  <c r="AD86" i="18"/>
  <c r="AG86" i="18" s="1"/>
  <c r="AB86" i="18"/>
  <c r="Z86" i="18"/>
  <c r="X86" i="18"/>
  <c r="V86" i="18"/>
  <c r="T86" i="18"/>
  <c r="R86" i="18"/>
  <c r="P86" i="18"/>
  <c r="N86" i="18"/>
  <c r="L86" i="18"/>
  <c r="J86" i="18"/>
  <c r="H86" i="18"/>
  <c r="F86" i="18"/>
  <c r="AM86" i="18" s="1"/>
  <c r="AK85" i="18"/>
  <c r="AI85" i="18"/>
  <c r="AD85" i="18"/>
  <c r="AG85" i="18" s="1"/>
  <c r="AB85" i="18"/>
  <c r="Z85" i="18"/>
  <c r="X85" i="18"/>
  <c r="V85" i="18"/>
  <c r="T85" i="18"/>
  <c r="R85" i="18"/>
  <c r="P85" i="18"/>
  <c r="N85" i="18"/>
  <c r="L85" i="18"/>
  <c r="J85" i="18"/>
  <c r="H85" i="18"/>
  <c r="F85" i="18"/>
  <c r="AM85" i="18" s="1"/>
  <c r="AK84" i="18"/>
  <c r="AI84" i="18"/>
  <c r="AD84" i="18"/>
  <c r="AG84" i="18" s="1"/>
  <c r="AB84" i="18"/>
  <c r="Z84" i="18"/>
  <c r="X84" i="18"/>
  <c r="V84" i="18"/>
  <c r="T84" i="18"/>
  <c r="R84" i="18"/>
  <c r="P84" i="18"/>
  <c r="N84" i="18"/>
  <c r="L84" i="18"/>
  <c r="J84" i="18"/>
  <c r="H84" i="18"/>
  <c r="F84" i="18"/>
  <c r="AM84" i="18" s="1"/>
  <c r="AK83" i="18"/>
  <c r="AI83" i="18"/>
  <c r="AG83" i="18"/>
  <c r="AD83" i="18"/>
  <c r="AB83" i="18"/>
  <c r="Z83" i="18"/>
  <c r="X83" i="18"/>
  <c r="V83" i="18"/>
  <c r="T83" i="18"/>
  <c r="R83" i="18"/>
  <c r="P83" i="18"/>
  <c r="N83" i="18"/>
  <c r="AM83" i="18" s="1"/>
  <c r="L83" i="18"/>
  <c r="J83" i="18"/>
  <c r="H83" i="18"/>
  <c r="F83" i="18"/>
  <c r="AE82" i="18"/>
  <c r="AI82" i="18" s="1"/>
  <c r="AD82" i="18"/>
  <c r="AG82" i="18" s="1"/>
  <c r="AB82" i="18"/>
  <c r="Z82" i="18"/>
  <c r="X82" i="18"/>
  <c r="V82" i="18"/>
  <c r="T82" i="18"/>
  <c r="R82" i="18"/>
  <c r="P82" i="18"/>
  <c r="N82" i="18"/>
  <c r="L82" i="18"/>
  <c r="J82" i="18"/>
  <c r="H82" i="18"/>
  <c r="F82" i="18"/>
  <c r="AF82" i="18" s="1"/>
  <c r="AK82" i="18" s="1"/>
  <c r="AE81" i="18"/>
  <c r="AI81" i="18" s="1"/>
  <c r="AD81" i="18"/>
  <c r="AG81" i="18" s="1"/>
  <c r="AB81" i="18"/>
  <c r="Z81" i="18"/>
  <c r="X81" i="18"/>
  <c r="V81" i="18"/>
  <c r="T81" i="18"/>
  <c r="R81" i="18"/>
  <c r="P81" i="18"/>
  <c r="N81" i="18"/>
  <c r="L81" i="18"/>
  <c r="J81" i="18"/>
  <c r="H81" i="18"/>
  <c r="F81" i="18"/>
  <c r="AF81" i="18" s="1"/>
  <c r="AK81" i="18" s="1"/>
  <c r="AK80" i="18"/>
  <c r="AI80" i="18"/>
  <c r="AG80" i="18"/>
  <c r="AB80" i="18"/>
  <c r="Z80" i="18"/>
  <c r="X80" i="18"/>
  <c r="V80" i="18"/>
  <c r="T80" i="18"/>
  <c r="R80" i="18"/>
  <c r="P80" i="18"/>
  <c r="N80" i="18"/>
  <c r="L80" i="18"/>
  <c r="AM80" i="18" s="1"/>
  <c r="J80" i="18"/>
  <c r="H80" i="18"/>
  <c r="F80" i="18"/>
  <c r="AK79" i="18"/>
  <c r="AI79" i="18"/>
  <c r="AG79" i="18"/>
  <c r="AB79" i="18"/>
  <c r="Z79" i="18"/>
  <c r="X79" i="18"/>
  <c r="V79" i="18"/>
  <c r="T79" i="18"/>
  <c r="R79" i="18"/>
  <c r="P79" i="18"/>
  <c r="N79" i="18"/>
  <c r="L79" i="18"/>
  <c r="J79" i="18"/>
  <c r="AM79" i="18" s="1"/>
  <c r="H79" i="18"/>
  <c r="F79" i="18"/>
  <c r="AK78" i="18"/>
  <c r="AI78" i="18"/>
  <c r="AG78" i="18"/>
  <c r="AB78" i="18"/>
  <c r="Z78" i="18"/>
  <c r="X78" i="18"/>
  <c r="V78" i="18"/>
  <c r="T78" i="18"/>
  <c r="R78" i="18"/>
  <c r="P78" i="18"/>
  <c r="N78" i="18"/>
  <c r="L78" i="18"/>
  <c r="J78" i="18"/>
  <c r="H78" i="18"/>
  <c r="F78" i="18"/>
  <c r="AM78" i="18" s="1"/>
  <c r="AK77" i="18"/>
  <c r="AI77" i="18"/>
  <c r="AG77" i="18"/>
  <c r="AB77" i="18"/>
  <c r="Z77" i="18"/>
  <c r="X77" i="18"/>
  <c r="V77" i="18"/>
  <c r="T77" i="18"/>
  <c r="R77" i="18"/>
  <c r="P77" i="18"/>
  <c r="N77" i="18"/>
  <c r="L77" i="18"/>
  <c r="AM77" i="18" s="1"/>
  <c r="J77" i="18"/>
  <c r="H77" i="18"/>
  <c r="F77" i="18"/>
  <c r="AK76" i="18"/>
  <c r="AI76" i="18"/>
  <c r="AG76" i="18"/>
  <c r="AB76" i="18"/>
  <c r="Z76" i="18"/>
  <c r="X76" i="18"/>
  <c r="V76" i="18"/>
  <c r="T76" i="18"/>
  <c r="R76" i="18"/>
  <c r="P76" i="18"/>
  <c r="N76" i="18"/>
  <c r="L76" i="18"/>
  <c r="J76" i="18"/>
  <c r="AM76" i="18" s="1"/>
  <c r="H76" i="18"/>
  <c r="F76" i="18"/>
  <c r="AK75" i="18"/>
  <c r="AI75" i="18"/>
  <c r="AG75" i="18"/>
  <c r="AB75" i="18"/>
  <c r="Z75" i="18"/>
  <c r="X75" i="18"/>
  <c r="V75" i="18"/>
  <c r="T75" i="18"/>
  <c r="R75" i="18"/>
  <c r="P75" i="18"/>
  <c r="N75" i="18"/>
  <c r="L75" i="18"/>
  <c r="J75" i="18"/>
  <c r="H75" i="18"/>
  <c r="F75" i="18"/>
  <c r="AM75" i="18" s="1"/>
  <c r="AK74" i="18"/>
  <c r="AI74" i="18"/>
  <c r="AG74" i="18"/>
  <c r="AB74" i="18"/>
  <c r="Z74" i="18"/>
  <c r="X74" i="18"/>
  <c r="V74" i="18"/>
  <c r="T74" i="18"/>
  <c r="R74" i="18"/>
  <c r="P74" i="18"/>
  <c r="N74" i="18"/>
  <c r="L74" i="18"/>
  <c r="AM74" i="18" s="1"/>
  <c r="J74" i="18"/>
  <c r="H74" i="18"/>
  <c r="F74" i="18"/>
  <c r="AK73" i="18"/>
  <c r="AI73" i="18"/>
  <c r="AD73" i="18"/>
  <c r="AG73" i="18" s="1"/>
  <c r="AB73" i="18"/>
  <c r="Z73" i="18"/>
  <c r="X73" i="18"/>
  <c r="V73" i="18"/>
  <c r="T73" i="18"/>
  <c r="R73" i="18"/>
  <c r="P73" i="18"/>
  <c r="N73" i="18"/>
  <c r="L73" i="18"/>
  <c r="AM73" i="18" s="1"/>
  <c r="J73" i="18"/>
  <c r="H73" i="18"/>
  <c r="F73" i="18"/>
  <c r="AK72" i="18"/>
  <c r="AI72" i="18"/>
  <c r="AG72" i="18"/>
  <c r="AD72" i="18"/>
  <c r="AB72" i="18"/>
  <c r="Z72" i="18"/>
  <c r="X72" i="18"/>
  <c r="V72" i="18"/>
  <c r="T72" i="18"/>
  <c r="R72" i="18"/>
  <c r="P72" i="18"/>
  <c r="N72" i="18"/>
  <c r="L72" i="18"/>
  <c r="J72" i="18"/>
  <c r="H72" i="18"/>
  <c r="F72" i="18"/>
  <c r="AM72" i="18" s="1"/>
  <c r="AK71" i="18"/>
  <c r="AI71" i="18"/>
  <c r="AG71" i="18"/>
  <c r="AB71" i="18"/>
  <c r="Z71" i="18"/>
  <c r="X71" i="18"/>
  <c r="V71" i="18"/>
  <c r="T71" i="18"/>
  <c r="R71" i="18"/>
  <c r="P71" i="18"/>
  <c r="N71" i="18"/>
  <c r="L71" i="18"/>
  <c r="J71" i="18"/>
  <c r="H71" i="18"/>
  <c r="F71" i="18"/>
  <c r="AM71" i="18" s="1"/>
  <c r="AK70" i="18"/>
  <c r="AI70" i="18"/>
  <c r="AG70" i="18"/>
  <c r="AB70" i="18"/>
  <c r="Z70" i="18"/>
  <c r="X70" i="18"/>
  <c r="V70" i="18"/>
  <c r="T70" i="18"/>
  <c r="R70" i="18"/>
  <c r="P70" i="18"/>
  <c r="N70" i="18"/>
  <c r="L70" i="18"/>
  <c r="AM70" i="18" s="1"/>
  <c r="J70" i="18"/>
  <c r="H70" i="18"/>
  <c r="F70" i="18"/>
  <c r="AK69" i="18"/>
  <c r="AI69" i="18"/>
  <c r="AD69" i="18"/>
  <c r="AG69" i="18" s="1"/>
  <c r="AB69" i="18"/>
  <c r="Z69" i="18"/>
  <c r="X69" i="18"/>
  <c r="V69" i="18"/>
  <c r="T69" i="18"/>
  <c r="R69" i="18"/>
  <c r="P69" i="18"/>
  <c r="N69" i="18"/>
  <c r="L69" i="18"/>
  <c r="AM69" i="18" s="1"/>
  <c r="J69" i="18"/>
  <c r="H69" i="18"/>
  <c r="F69" i="18"/>
  <c r="AK68" i="18"/>
  <c r="AI68" i="18"/>
  <c r="AG68" i="18"/>
  <c r="AB68" i="18"/>
  <c r="Z68" i="18"/>
  <c r="X68" i="18"/>
  <c r="V68" i="18"/>
  <c r="T68" i="18"/>
  <c r="R68" i="18"/>
  <c r="P68" i="18"/>
  <c r="N68" i="18"/>
  <c r="L68" i="18"/>
  <c r="J68" i="18"/>
  <c r="H68" i="18"/>
  <c r="F68" i="18"/>
  <c r="AM68" i="18" s="1"/>
  <c r="AK67" i="18"/>
  <c r="AI67" i="18"/>
  <c r="AD67" i="18"/>
  <c r="AG67" i="18" s="1"/>
  <c r="AB67" i="18"/>
  <c r="Z67" i="18"/>
  <c r="X67" i="18"/>
  <c r="V67" i="18"/>
  <c r="T67" i="18"/>
  <c r="R67" i="18"/>
  <c r="P67" i="18"/>
  <c r="N67" i="18"/>
  <c r="L67" i="18"/>
  <c r="J67" i="18"/>
  <c r="H67" i="18"/>
  <c r="F67" i="18"/>
  <c r="AM67" i="18" s="1"/>
  <c r="AK66" i="18"/>
  <c r="AI66" i="18"/>
  <c r="AD66" i="18"/>
  <c r="AG66" i="18" s="1"/>
  <c r="AB66" i="18"/>
  <c r="Z66" i="18"/>
  <c r="X66" i="18"/>
  <c r="V66" i="18"/>
  <c r="T66" i="18"/>
  <c r="R66" i="18"/>
  <c r="P66" i="18"/>
  <c r="N66" i="18"/>
  <c r="L66" i="18"/>
  <c r="J66" i="18"/>
  <c r="H66" i="18"/>
  <c r="F66" i="18"/>
  <c r="AM66" i="18" s="1"/>
  <c r="AK65" i="18"/>
  <c r="AI65" i="18"/>
  <c r="AG65" i="18"/>
  <c r="AD65" i="18"/>
  <c r="AB65" i="18"/>
  <c r="Z65" i="18"/>
  <c r="X65" i="18"/>
  <c r="V65" i="18"/>
  <c r="T65" i="18"/>
  <c r="R65" i="18"/>
  <c r="P65" i="18"/>
  <c r="N65" i="18"/>
  <c r="AM65" i="18" s="1"/>
  <c r="L65" i="18"/>
  <c r="J65" i="18"/>
  <c r="H65" i="18"/>
  <c r="F65" i="18"/>
  <c r="AI61" i="18"/>
  <c r="AE61" i="18"/>
  <c r="AD61" i="18"/>
  <c r="AG61" i="18" s="1"/>
  <c r="AB61" i="18"/>
  <c r="Z61" i="18"/>
  <c r="X61" i="18"/>
  <c r="V61" i="18"/>
  <c r="T61" i="18"/>
  <c r="R61" i="18"/>
  <c r="P61" i="18"/>
  <c r="N61" i="18"/>
  <c r="L61" i="18"/>
  <c r="J61" i="18"/>
  <c r="H61" i="18"/>
  <c r="F61" i="18"/>
  <c r="AF61" i="18" s="1"/>
  <c r="AK61" i="18" s="1"/>
  <c r="AE60" i="18"/>
  <c r="AI60" i="18" s="1"/>
  <c r="AD60" i="18"/>
  <c r="AG60" i="18" s="1"/>
  <c r="AB60" i="18"/>
  <c r="Z60" i="18"/>
  <c r="X60" i="18"/>
  <c r="V60" i="18"/>
  <c r="T60" i="18"/>
  <c r="R60" i="18"/>
  <c r="P60" i="18"/>
  <c r="N60" i="18"/>
  <c r="L60" i="18"/>
  <c r="J60" i="18"/>
  <c r="H60" i="18"/>
  <c r="F60" i="18"/>
  <c r="AF60" i="18" s="1"/>
  <c r="AK60" i="18" s="1"/>
  <c r="AK59" i="18"/>
  <c r="AI59" i="18"/>
  <c r="AB59" i="18"/>
  <c r="Z59" i="18"/>
  <c r="X59" i="18"/>
  <c r="V59" i="18"/>
  <c r="T59" i="18"/>
  <c r="R59" i="18"/>
  <c r="P59" i="18"/>
  <c r="N59" i="18"/>
  <c r="L59" i="18"/>
  <c r="AM59" i="18" s="1"/>
  <c r="J59" i="18"/>
  <c r="H59" i="18"/>
  <c r="F59" i="18"/>
  <c r="AH59" i="18" s="1"/>
  <c r="AK58" i="18"/>
  <c r="AI58" i="18"/>
  <c r="AB58" i="18"/>
  <c r="Z58" i="18"/>
  <c r="X58" i="18"/>
  <c r="V58" i="18"/>
  <c r="T58" i="18"/>
  <c r="R58" i="18"/>
  <c r="P58" i="18"/>
  <c r="N58" i="18"/>
  <c r="L58" i="18"/>
  <c r="J58" i="18"/>
  <c r="AM58" i="18" s="1"/>
  <c r="H58" i="18"/>
  <c r="F58" i="18"/>
  <c r="AH58" i="18" s="1"/>
  <c r="AI57" i="18"/>
  <c r="AE57" i="18"/>
  <c r="AD57" i="18"/>
  <c r="AG57" i="18" s="1"/>
  <c r="AB57" i="18"/>
  <c r="Z57" i="18"/>
  <c r="X57" i="18"/>
  <c r="V57" i="18"/>
  <c r="T57" i="18"/>
  <c r="R57" i="18"/>
  <c r="P57" i="18"/>
  <c r="N57" i="18"/>
  <c r="L57" i="18"/>
  <c r="J57" i="18"/>
  <c r="AF57" i="18" s="1"/>
  <c r="AK57" i="18" s="1"/>
  <c r="H57" i="18"/>
  <c r="F57" i="18"/>
  <c r="AM57" i="18" s="1"/>
  <c r="AG56" i="18"/>
  <c r="AE56" i="18"/>
  <c r="AI56" i="18" s="1"/>
  <c r="AD56" i="18"/>
  <c r="AB56" i="18"/>
  <c r="Z56" i="18"/>
  <c r="X56" i="18"/>
  <c r="V56" i="18"/>
  <c r="T56" i="18"/>
  <c r="R56" i="18"/>
  <c r="P56" i="18"/>
  <c r="N56" i="18"/>
  <c r="L56" i="18"/>
  <c r="J56" i="18"/>
  <c r="H56" i="18"/>
  <c r="F56" i="18"/>
  <c r="AF56" i="18" s="1"/>
  <c r="AK56" i="18" s="1"/>
  <c r="AK55" i="18"/>
  <c r="AI55" i="18"/>
  <c r="AD55" i="18"/>
  <c r="AG55" i="18" s="1"/>
  <c r="AB55" i="18"/>
  <c r="Z55" i="18"/>
  <c r="X55" i="18"/>
  <c r="V55" i="18"/>
  <c r="T55" i="18"/>
  <c r="R55" i="18"/>
  <c r="P55" i="18"/>
  <c r="N55" i="18"/>
  <c r="L55" i="18"/>
  <c r="AM55" i="18" s="1"/>
  <c r="J55" i="18"/>
  <c r="H55" i="18"/>
  <c r="F55" i="18"/>
  <c r="AK54" i="18"/>
  <c r="AI54" i="18"/>
  <c r="AG54" i="18"/>
  <c r="AD54" i="18"/>
  <c r="AB54" i="18"/>
  <c r="Z54" i="18"/>
  <c r="X54" i="18"/>
  <c r="V54" i="18"/>
  <c r="T54" i="18"/>
  <c r="R54" i="18"/>
  <c r="P54" i="18"/>
  <c r="N54" i="18"/>
  <c r="L54" i="18"/>
  <c r="J54" i="18"/>
  <c r="H54" i="18"/>
  <c r="F54" i="18"/>
  <c r="AM54" i="18" s="1"/>
  <c r="AK53" i="18"/>
  <c r="AI53" i="18"/>
  <c r="AG53" i="18"/>
  <c r="AD53" i="18"/>
  <c r="AB53" i="18"/>
  <c r="Z53" i="18"/>
  <c r="X53" i="18"/>
  <c r="V53" i="18"/>
  <c r="T53" i="18"/>
  <c r="R53" i="18"/>
  <c r="P53" i="18"/>
  <c r="N53" i="18"/>
  <c r="L53" i="18"/>
  <c r="J53" i="18"/>
  <c r="H53" i="18"/>
  <c r="F53" i="18"/>
  <c r="AM53" i="18" s="1"/>
  <c r="AE52" i="18"/>
  <c r="AI52" i="18" s="1"/>
  <c r="AD52" i="18"/>
  <c r="AG52" i="18" s="1"/>
  <c r="AB52" i="18"/>
  <c r="Z52" i="18"/>
  <c r="X52" i="18"/>
  <c r="V52" i="18"/>
  <c r="T52" i="18"/>
  <c r="R52" i="18"/>
  <c r="P52" i="18"/>
  <c r="N52" i="18"/>
  <c r="L52" i="18"/>
  <c r="J52" i="18"/>
  <c r="AF52" i="18" s="1"/>
  <c r="AK52" i="18" s="1"/>
  <c r="H52" i="18"/>
  <c r="F52" i="18"/>
  <c r="AM52" i="18" s="1"/>
  <c r="AK51" i="18"/>
  <c r="AI51" i="18"/>
  <c r="AG51" i="18"/>
  <c r="AD51" i="18"/>
  <c r="AB51" i="18"/>
  <c r="Z51" i="18"/>
  <c r="X51" i="18"/>
  <c r="V51" i="18"/>
  <c r="T51" i="18"/>
  <c r="R51" i="18"/>
  <c r="P51" i="18"/>
  <c r="N51" i="18"/>
  <c r="L51" i="18"/>
  <c r="J51" i="18"/>
  <c r="H51" i="18"/>
  <c r="F51" i="18"/>
  <c r="AM51" i="18" s="1"/>
  <c r="AE50" i="18"/>
  <c r="AI50" i="18" s="1"/>
  <c r="AD50" i="18"/>
  <c r="AG50" i="18" s="1"/>
  <c r="AB50" i="18"/>
  <c r="Z50" i="18"/>
  <c r="X50" i="18"/>
  <c r="V50" i="18"/>
  <c r="T50" i="18"/>
  <c r="R50" i="18"/>
  <c r="P50" i="18"/>
  <c r="N50" i="18"/>
  <c r="L50" i="18"/>
  <c r="J50" i="18"/>
  <c r="AF50" i="18" s="1"/>
  <c r="AK50" i="18" s="1"/>
  <c r="H50" i="18"/>
  <c r="F50" i="18"/>
  <c r="AM50" i="18" s="1"/>
  <c r="AI49" i="18"/>
  <c r="AG49" i="18"/>
  <c r="AE49" i="18"/>
  <c r="AD49" i="18"/>
  <c r="AB49" i="18"/>
  <c r="Z49" i="18"/>
  <c r="X49" i="18"/>
  <c r="V49" i="18"/>
  <c r="T49" i="18"/>
  <c r="R49" i="18"/>
  <c r="P49" i="18"/>
  <c r="N49" i="18"/>
  <c r="L49" i="18"/>
  <c r="J49" i="18"/>
  <c r="AF49" i="18" s="1"/>
  <c r="AK49" i="18" s="1"/>
  <c r="H49" i="18"/>
  <c r="F49" i="18"/>
  <c r="AM49" i="18" s="1"/>
  <c r="AI48" i="18"/>
  <c r="AE48" i="18"/>
  <c r="AD48" i="18"/>
  <c r="AG48" i="18" s="1"/>
  <c r="AB48" i="18"/>
  <c r="Z48" i="18"/>
  <c r="X48" i="18"/>
  <c r="V48" i="18"/>
  <c r="T48" i="18"/>
  <c r="R48" i="18"/>
  <c r="P48" i="18"/>
  <c r="N48" i="18"/>
  <c r="L48" i="18"/>
  <c r="J48" i="18"/>
  <c r="H48" i="18"/>
  <c r="F48" i="18"/>
  <c r="AF48" i="18" s="1"/>
  <c r="AK48" i="18" s="1"/>
  <c r="AI47" i="18"/>
  <c r="AE47" i="18"/>
  <c r="AD47" i="18"/>
  <c r="AG47" i="18" s="1"/>
  <c r="AB47" i="18"/>
  <c r="Z47" i="18"/>
  <c r="X47" i="18"/>
  <c r="V47" i="18"/>
  <c r="T47" i="18"/>
  <c r="R47" i="18"/>
  <c r="P47" i="18"/>
  <c r="N47" i="18"/>
  <c r="L47" i="18"/>
  <c r="J47" i="18"/>
  <c r="H47" i="18"/>
  <c r="F47" i="18"/>
  <c r="AF47" i="18" s="1"/>
  <c r="AK47" i="18" s="1"/>
  <c r="AE46" i="18"/>
  <c r="AI46" i="18" s="1"/>
  <c r="AD46" i="18"/>
  <c r="AG46" i="18" s="1"/>
  <c r="AB46" i="18"/>
  <c r="Z46" i="18"/>
  <c r="X46" i="18"/>
  <c r="V46" i="18"/>
  <c r="T46" i="18"/>
  <c r="R46" i="18"/>
  <c r="P46" i="18"/>
  <c r="N46" i="18"/>
  <c r="L46" i="18"/>
  <c r="J46" i="18"/>
  <c r="H46" i="18"/>
  <c r="F46" i="18"/>
  <c r="AF46" i="18" s="1"/>
  <c r="AK46" i="18" s="1"/>
  <c r="AK45" i="18"/>
  <c r="AI45" i="18"/>
  <c r="AD45" i="18"/>
  <c r="AG45" i="18" s="1"/>
  <c r="AB45" i="18"/>
  <c r="Z45" i="18"/>
  <c r="X45" i="18"/>
  <c r="V45" i="18"/>
  <c r="T45" i="18"/>
  <c r="R45" i="18"/>
  <c r="P45" i="18"/>
  <c r="N45" i="18"/>
  <c r="L45" i="18"/>
  <c r="J45" i="18"/>
  <c r="H45" i="18"/>
  <c r="F45" i="18"/>
  <c r="AM45" i="18" s="1"/>
  <c r="AE44" i="18"/>
  <c r="AI44" i="18" s="1"/>
  <c r="AD44" i="18"/>
  <c r="AG44" i="18" s="1"/>
  <c r="AB44" i="18"/>
  <c r="Z44" i="18"/>
  <c r="X44" i="18"/>
  <c r="V44" i="18"/>
  <c r="T44" i="18"/>
  <c r="R44" i="18"/>
  <c r="P44" i="18"/>
  <c r="N44" i="18"/>
  <c r="L44" i="18"/>
  <c r="J44" i="18"/>
  <c r="H44" i="18"/>
  <c r="F44" i="18"/>
  <c r="AF44" i="18" s="1"/>
  <c r="AK44" i="18" s="1"/>
  <c r="AE43" i="18"/>
  <c r="AI43" i="18" s="1"/>
  <c r="AD43" i="18"/>
  <c r="AG43" i="18" s="1"/>
  <c r="AB43" i="18"/>
  <c r="Z43" i="18"/>
  <c r="X43" i="18"/>
  <c r="V43" i="18"/>
  <c r="T43" i="18"/>
  <c r="R43" i="18"/>
  <c r="P43" i="18"/>
  <c r="N43" i="18"/>
  <c r="L43" i="18"/>
  <c r="J43" i="18"/>
  <c r="H43" i="18"/>
  <c r="AF43" i="18" s="1"/>
  <c r="AK43" i="18" s="1"/>
  <c r="F43" i="18"/>
  <c r="AM43" i="18" s="1"/>
  <c r="AK42" i="18"/>
  <c r="AI42" i="18"/>
  <c r="AD42" i="18"/>
  <c r="AG42" i="18" s="1"/>
  <c r="AB42" i="18"/>
  <c r="Z42" i="18"/>
  <c r="X42" i="18"/>
  <c r="V42" i="18"/>
  <c r="T42" i="18"/>
  <c r="R42" i="18"/>
  <c r="P42" i="18"/>
  <c r="N42" i="18"/>
  <c r="L42" i="18"/>
  <c r="J42" i="18"/>
  <c r="H42" i="18"/>
  <c r="F42" i="18"/>
  <c r="AM42" i="18" s="1"/>
  <c r="AK41" i="18"/>
  <c r="AI41" i="18"/>
  <c r="AG41" i="18"/>
  <c r="AB41" i="18"/>
  <c r="Z41" i="18"/>
  <c r="X41" i="18"/>
  <c r="V41" i="18"/>
  <c r="T41" i="18"/>
  <c r="R41" i="18"/>
  <c r="P41" i="18"/>
  <c r="N41" i="18"/>
  <c r="L41" i="18"/>
  <c r="AM41" i="18" s="1"/>
  <c r="J41" i="18"/>
  <c r="H41" i="18"/>
  <c r="F41" i="18"/>
  <c r="AK40" i="18"/>
  <c r="AI40" i="18"/>
  <c r="AG40" i="18"/>
  <c r="AB40" i="18"/>
  <c r="Z40" i="18"/>
  <c r="X40" i="18"/>
  <c r="V40" i="18"/>
  <c r="T40" i="18"/>
  <c r="R40" i="18"/>
  <c r="P40" i="18"/>
  <c r="N40" i="18"/>
  <c r="L40" i="18"/>
  <c r="J40" i="18"/>
  <c r="H40" i="18"/>
  <c r="AM40" i="18" s="1"/>
  <c r="F40" i="18"/>
  <c r="AK39" i="18"/>
  <c r="AI39" i="18"/>
  <c r="AG39" i="18"/>
  <c r="AB39" i="18"/>
  <c r="Z39" i="18"/>
  <c r="X39" i="18"/>
  <c r="V39" i="18"/>
  <c r="T39" i="18"/>
  <c r="R39" i="18"/>
  <c r="P39" i="18"/>
  <c r="N39" i="18"/>
  <c r="L39" i="18"/>
  <c r="J39" i="18"/>
  <c r="H39" i="18"/>
  <c r="F39" i="18"/>
  <c r="AM39" i="18" s="1"/>
  <c r="AK38" i="18"/>
  <c r="AI38" i="18"/>
  <c r="AG38" i="18"/>
  <c r="AB38" i="18"/>
  <c r="Z38" i="18"/>
  <c r="X38" i="18"/>
  <c r="V38" i="18"/>
  <c r="T38" i="18"/>
  <c r="R38" i="18"/>
  <c r="P38" i="18"/>
  <c r="N38" i="18"/>
  <c r="L38" i="18"/>
  <c r="AM38" i="18" s="1"/>
  <c r="J38" i="18"/>
  <c r="H38" i="18"/>
  <c r="F38" i="18"/>
  <c r="AK37" i="18"/>
  <c r="AI37" i="18"/>
  <c r="AG37" i="18"/>
  <c r="AB37" i="18"/>
  <c r="Z37" i="18"/>
  <c r="X37" i="18"/>
  <c r="V37" i="18"/>
  <c r="T37" i="18"/>
  <c r="R37" i="18"/>
  <c r="P37" i="18"/>
  <c r="N37" i="18"/>
  <c r="L37" i="18"/>
  <c r="J37" i="18"/>
  <c r="H37" i="18"/>
  <c r="AM37" i="18" s="1"/>
  <c r="F37" i="18"/>
  <c r="AK36" i="18"/>
  <c r="AI36" i="18"/>
  <c r="AG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AM36" i="18" s="1"/>
  <c r="AK35" i="18"/>
  <c r="AI35" i="18"/>
  <c r="AG35" i="18"/>
  <c r="AB35" i="18"/>
  <c r="Z35" i="18"/>
  <c r="X35" i="18"/>
  <c r="V35" i="18"/>
  <c r="T35" i="18"/>
  <c r="R35" i="18"/>
  <c r="P35" i="18"/>
  <c r="N35" i="18"/>
  <c r="L35" i="18"/>
  <c r="AM35" i="18" s="1"/>
  <c r="J35" i="18"/>
  <c r="H35" i="18"/>
  <c r="F35" i="18"/>
  <c r="AK34" i="18"/>
  <c r="AI34" i="18"/>
  <c r="AG34" i="18"/>
  <c r="AB34" i="18"/>
  <c r="Z34" i="18"/>
  <c r="X34" i="18"/>
  <c r="V34" i="18"/>
  <c r="T34" i="18"/>
  <c r="R34" i="18"/>
  <c r="P34" i="18"/>
  <c r="N34" i="18"/>
  <c r="L34" i="18"/>
  <c r="J34" i="18"/>
  <c r="H34" i="18"/>
  <c r="AM34" i="18" s="1"/>
  <c r="F34" i="18"/>
  <c r="AK33" i="18"/>
  <c r="AI33" i="18"/>
  <c r="AG33" i="18"/>
  <c r="AB33" i="18"/>
  <c r="Z33" i="18"/>
  <c r="X33" i="18"/>
  <c r="V33" i="18"/>
  <c r="T33" i="18"/>
  <c r="R33" i="18"/>
  <c r="P33" i="18"/>
  <c r="N33" i="18"/>
  <c r="L33" i="18"/>
  <c r="J33" i="18"/>
  <c r="H33" i="18"/>
  <c r="F33" i="18"/>
  <c r="AM33" i="18" s="1"/>
  <c r="AK32" i="18"/>
  <c r="AI32" i="18"/>
  <c r="AG32" i="18"/>
  <c r="AB32" i="18"/>
  <c r="Z32" i="18"/>
  <c r="X32" i="18"/>
  <c r="V32" i="18"/>
  <c r="T32" i="18"/>
  <c r="R32" i="18"/>
  <c r="P32" i="18"/>
  <c r="N32" i="18"/>
  <c r="L32" i="18"/>
  <c r="AM32" i="18" s="1"/>
  <c r="J32" i="18"/>
  <c r="H32" i="18"/>
  <c r="F32" i="18"/>
  <c r="AK31" i="18"/>
  <c r="AI31" i="18"/>
  <c r="AG31" i="18"/>
  <c r="AB31" i="18"/>
  <c r="Z31" i="18"/>
  <c r="X31" i="18"/>
  <c r="V31" i="18"/>
  <c r="T31" i="18"/>
  <c r="R31" i="18"/>
  <c r="P31" i="18"/>
  <c r="N31" i="18"/>
  <c r="L31" i="18"/>
  <c r="J31" i="18"/>
  <c r="H31" i="18"/>
  <c r="AM31" i="18" s="1"/>
  <c r="F31" i="18"/>
  <c r="AK30" i="18"/>
  <c r="AI30" i="18"/>
  <c r="AG30" i="18"/>
  <c r="AD30" i="18"/>
  <c r="AB30" i="18"/>
  <c r="Z30" i="18"/>
  <c r="X30" i="18"/>
  <c r="V30" i="18"/>
  <c r="T30" i="18"/>
  <c r="R30" i="18"/>
  <c r="P30" i="18"/>
  <c r="N30" i="18"/>
  <c r="L30" i="18"/>
  <c r="J30" i="18"/>
  <c r="H30" i="18"/>
  <c r="F30" i="18"/>
  <c r="AM30" i="18" s="1"/>
  <c r="AK29" i="18"/>
  <c r="AI29" i="18"/>
  <c r="AD29" i="18"/>
  <c r="AG29" i="18" s="1"/>
  <c r="AB29" i="18"/>
  <c r="Z29" i="18"/>
  <c r="X29" i="18"/>
  <c r="V29" i="18"/>
  <c r="T29" i="18"/>
  <c r="R29" i="18"/>
  <c r="P29" i="18"/>
  <c r="N29" i="18"/>
  <c r="L29" i="18"/>
  <c r="J29" i="18"/>
  <c r="H29" i="18"/>
  <c r="F29" i="18"/>
  <c r="AM29" i="18" s="1"/>
  <c r="AK28" i="18"/>
  <c r="AI28" i="18"/>
  <c r="AD28" i="18"/>
  <c r="AG28" i="18" s="1"/>
  <c r="AB28" i="18"/>
  <c r="Z28" i="18"/>
  <c r="X28" i="18"/>
  <c r="V28" i="18"/>
  <c r="T28" i="18"/>
  <c r="R28" i="18"/>
  <c r="P28" i="18"/>
  <c r="N28" i="18"/>
  <c r="L28" i="18"/>
  <c r="J28" i="18"/>
  <c r="H28" i="18"/>
  <c r="F28" i="18"/>
  <c r="AM28" i="18" s="1"/>
  <c r="AK27" i="18"/>
  <c r="AI27" i="18"/>
  <c r="AD27" i="18"/>
  <c r="AG27" i="18" s="1"/>
  <c r="AB27" i="18"/>
  <c r="Z27" i="18"/>
  <c r="X27" i="18"/>
  <c r="V27" i="18"/>
  <c r="T27" i="18"/>
  <c r="R27" i="18"/>
  <c r="P27" i="18"/>
  <c r="N27" i="18"/>
  <c r="AM27" i="18" s="1"/>
  <c r="L27" i="18"/>
  <c r="J27" i="18"/>
  <c r="H27" i="18"/>
  <c r="F27" i="18"/>
  <c r="AK26" i="18"/>
  <c r="AI26" i="18"/>
  <c r="AD26" i="18"/>
  <c r="AG26" i="18" s="1"/>
  <c r="AB26" i="18"/>
  <c r="Z26" i="18"/>
  <c r="X26" i="18"/>
  <c r="V26" i="18"/>
  <c r="T26" i="18"/>
  <c r="R26" i="18"/>
  <c r="P26" i="18"/>
  <c r="N26" i="18"/>
  <c r="L26" i="18"/>
  <c r="J26" i="18"/>
  <c r="AM26" i="18" s="1"/>
  <c r="H26" i="18"/>
  <c r="F26" i="18"/>
  <c r="AK25" i="18"/>
  <c r="AI25" i="18"/>
  <c r="AG25" i="18"/>
  <c r="AD25" i="18"/>
  <c r="AB25" i="18"/>
  <c r="Z25" i="18"/>
  <c r="X25" i="18"/>
  <c r="V25" i="18"/>
  <c r="T25" i="18"/>
  <c r="R25" i="18"/>
  <c r="P25" i="18"/>
  <c r="N25" i="18"/>
  <c r="L25" i="18"/>
  <c r="J25" i="18"/>
  <c r="H25" i="18"/>
  <c r="AM25" i="18" s="1"/>
  <c r="F25" i="18"/>
  <c r="AK24" i="18"/>
  <c r="AI24" i="18"/>
  <c r="AG24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AM24" i="18" s="1"/>
  <c r="AK23" i="18"/>
  <c r="AI23" i="18"/>
  <c r="AD23" i="18"/>
  <c r="AG23" i="18" s="1"/>
  <c r="AB23" i="18"/>
  <c r="Z23" i="18"/>
  <c r="X23" i="18"/>
  <c r="V23" i="18"/>
  <c r="T23" i="18"/>
  <c r="R23" i="18"/>
  <c r="P23" i="18"/>
  <c r="N23" i="18"/>
  <c r="L23" i="18"/>
  <c r="J23" i="18"/>
  <c r="H23" i="18"/>
  <c r="F23" i="18"/>
  <c r="AM23" i="18" s="1"/>
  <c r="AE22" i="18"/>
  <c r="AI22" i="18" s="1"/>
  <c r="AD22" i="18"/>
  <c r="AG22" i="18" s="1"/>
  <c r="AB22" i="18"/>
  <c r="Z22" i="18"/>
  <c r="X22" i="18"/>
  <c r="V22" i="18"/>
  <c r="T22" i="18"/>
  <c r="R22" i="18"/>
  <c r="P22" i="18"/>
  <c r="N22" i="18"/>
  <c r="L22" i="18"/>
  <c r="J22" i="18"/>
  <c r="H22" i="18"/>
  <c r="F22" i="18"/>
  <c r="AM22" i="18" s="1"/>
  <c r="AG21" i="18"/>
  <c r="AE21" i="18"/>
  <c r="AI21" i="18" s="1"/>
  <c r="AD21" i="18"/>
  <c r="AB21" i="18"/>
  <c r="Z21" i="18"/>
  <c r="X21" i="18"/>
  <c r="V21" i="18"/>
  <c r="T21" i="18"/>
  <c r="R21" i="18"/>
  <c r="P21" i="18"/>
  <c r="N21" i="18"/>
  <c r="L21" i="18"/>
  <c r="J21" i="18"/>
  <c r="H21" i="18"/>
  <c r="AF21" i="18" s="1"/>
  <c r="AK21" i="18" s="1"/>
  <c r="F21" i="18"/>
  <c r="AM21" i="18" s="1"/>
  <c r="AK20" i="18"/>
  <c r="AI20" i="18"/>
  <c r="AD20" i="18"/>
  <c r="AG20" i="18" s="1"/>
  <c r="AB20" i="18"/>
  <c r="Z20" i="18"/>
  <c r="X20" i="18"/>
  <c r="V20" i="18"/>
  <c r="T20" i="18"/>
  <c r="R20" i="18"/>
  <c r="P20" i="18"/>
  <c r="N20" i="18"/>
  <c r="L20" i="18"/>
  <c r="J20" i="18"/>
  <c r="H20" i="18"/>
  <c r="F20" i="18"/>
  <c r="AM20" i="18" s="1"/>
  <c r="AG19" i="18"/>
  <c r="AE19" i="18"/>
  <c r="AI19" i="18" s="1"/>
  <c r="AD19" i="18"/>
  <c r="AB19" i="18"/>
  <c r="Z19" i="18"/>
  <c r="X19" i="18"/>
  <c r="V19" i="18"/>
  <c r="T19" i="18"/>
  <c r="R19" i="18"/>
  <c r="P19" i="18"/>
  <c r="N19" i="18"/>
  <c r="L19" i="18"/>
  <c r="J19" i="18"/>
  <c r="H19" i="18"/>
  <c r="AF19" i="18" s="1"/>
  <c r="AK19" i="18" s="1"/>
  <c r="F19" i="18"/>
  <c r="AM19" i="18" s="1"/>
  <c r="AK18" i="18"/>
  <c r="AI18" i="18"/>
  <c r="AD18" i="18"/>
  <c r="AG18" i="18" s="1"/>
  <c r="AB18" i="18"/>
  <c r="Z18" i="18"/>
  <c r="X18" i="18"/>
  <c r="V18" i="18"/>
  <c r="T18" i="18"/>
  <c r="R18" i="18"/>
  <c r="P18" i="18"/>
  <c r="N18" i="18"/>
  <c r="L18" i="18"/>
  <c r="J18" i="18"/>
  <c r="H18" i="18"/>
  <c r="F18" i="18"/>
  <c r="AM18" i="18" s="1"/>
  <c r="AG17" i="18"/>
  <c r="AE17" i="18"/>
  <c r="AI17" i="18" s="1"/>
  <c r="AD17" i="18"/>
  <c r="AB17" i="18"/>
  <c r="Z17" i="18"/>
  <c r="X17" i="18"/>
  <c r="V17" i="18"/>
  <c r="T17" i="18"/>
  <c r="R17" i="18"/>
  <c r="P17" i="18"/>
  <c r="N17" i="18"/>
  <c r="L17" i="18"/>
  <c r="J17" i="18"/>
  <c r="H17" i="18"/>
  <c r="AF17" i="18" s="1"/>
  <c r="AK17" i="18" s="1"/>
  <c r="F17" i="18"/>
  <c r="AM17" i="18" s="1"/>
  <c r="AK16" i="18"/>
  <c r="AI16" i="18"/>
  <c r="AD16" i="18"/>
  <c r="AG16" i="18" s="1"/>
  <c r="AB16" i="18"/>
  <c r="Z16" i="18"/>
  <c r="X16" i="18"/>
  <c r="V16" i="18"/>
  <c r="T16" i="18"/>
  <c r="R16" i="18"/>
  <c r="P16" i="18"/>
  <c r="N16" i="18"/>
  <c r="L16" i="18"/>
  <c r="J16" i="18"/>
  <c r="H16" i="18"/>
  <c r="F16" i="18"/>
  <c r="AM16" i="18" s="1"/>
  <c r="AK15" i="18"/>
  <c r="AI15" i="18"/>
  <c r="AD15" i="18"/>
  <c r="AG15" i="18" s="1"/>
  <c r="AB15" i="18"/>
  <c r="Z15" i="18"/>
  <c r="X15" i="18"/>
  <c r="V15" i="18"/>
  <c r="T15" i="18"/>
  <c r="R15" i="18"/>
  <c r="P15" i="18"/>
  <c r="N15" i="18"/>
  <c r="L15" i="18"/>
  <c r="J15" i="18"/>
  <c r="H15" i="18"/>
  <c r="F15" i="18"/>
  <c r="AM15" i="18" s="1"/>
  <c r="AK14" i="18"/>
  <c r="AI14" i="18"/>
  <c r="AD14" i="18"/>
  <c r="AG14" i="18" s="1"/>
  <c r="AB14" i="18"/>
  <c r="Z14" i="18"/>
  <c r="X14" i="18"/>
  <c r="V14" i="18"/>
  <c r="T14" i="18"/>
  <c r="R14" i="18"/>
  <c r="P14" i="18"/>
  <c r="N14" i="18"/>
  <c r="AM14" i="18" s="1"/>
  <c r="L14" i="18"/>
  <c r="J14" i="18"/>
  <c r="H14" i="18"/>
  <c r="F14" i="18"/>
  <c r="AK13" i="18"/>
  <c r="AI13" i="18"/>
  <c r="AD13" i="18"/>
  <c r="AG13" i="18" s="1"/>
  <c r="AB13" i="18"/>
  <c r="Z13" i="18"/>
  <c r="X13" i="18"/>
  <c r="V13" i="18"/>
  <c r="T13" i="18"/>
  <c r="R13" i="18"/>
  <c r="P13" i="18"/>
  <c r="N13" i="18"/>
  <c r="L13" i="18"/>
  <c r="J13" i="18"/>
  <c r="H13" i="18"/>
  <c r="F13" i="18"/>
  <c r="AK12" i="18"/>
  <c r="AB12" i="18"/>
  <c r="Z12" i="18"/>
  <c r="X12" i="18"/>
  <c r="V12" i="18"/>
  <c r="T12" i="18"/>
  <c r="R12" i="18"/>
  <c r="P12" i="18"/>
  <c r="N12" i="18"/>
  <c r="L12" i="18"/>
  <c r="J12" i="18"/>
  <c r="H12" i="18"/>
  <c r="AJ12" i="18" s="1"/>
  <c r="F12" i="18"/>
  <c r="AH12" i="18" s="1"/>
  <c r="AE11" i="18"/>
  <c r="AI11" i="18" s="1"/>
  <c r="AD11" i="18"/>
  <c r="AG11" i="18" s="1"/>
  <c r="AB11" i="18"/>
  <c r="Z11" i="18"/>
  <c r="X11" i="18"/>
  <c r="V11" i="18"/>
  <c r="T11" i="18"/>
  <c r="R11" i="18"/>
  <c r="P11" i="18"/>
  <c r="N11" i="18"/>
  <c r="L11" i="18"/>
  <c r="J11" i="18"/>
  <c r="AF11" i="18" s="1"/>
  <c r="AK11" i="18" s="1"/>
  <c r="H11" i="18"/>
  <c r="F11" i="18"/>
  <c r="AM11" i="18" s="1"/>
  <c r="AM8" i="18"/>
  <c r="AK8" i="18"/>
  <c r="AI8" i="18"/>
  <c r="AG8" i="18"/>
  <c r="AF8" i="18"/>
  <c r="AE8" i="18"/>
  <c r="AD8" i="18"/>
  <c r="AM7" i="18"/>
  <c r="AK7" i="18"/>
  <c r="AI7" i="18"/>
  <c r="AF7" i="18"/>
  <c r="AE7" i="18"/>
  <c r="AD7" i="18"/>
  <c r="AG7" i="18" s="1"/>
  <c r="AM13" i="18" l="1"/>
  <c r="AM44" i="18"/>
  <c r="AM46" i="18"/>
  <c r="AM60" i="18"/>
  <c r="AM81" i="18"/>
  <c r="AM12" i="18"/>
  <c r="AM47" i="18"/>
  <c r="AM61" i="18"/>
  <c r="AM82" i="18"/>
  <c r="AM97" i="18"/>
  <c r="AF106" i="18"/>
  <c r="AK106" i="18" s="1"/>
  <c r="AF110" i="18"/>
  <c r="AK110" i="18" s="1"/>
  <c r="AM48" i="18"/>
  <c r="AM56" i="18"/>
  <c r="AF22" i="18"/>
  <c r="AK22" i="18" s="1"/>
  <c r="AK116" i="17"/>
  <c r="AI116" i="17"/>
  <c r="AG116" i="17"/>
  <c r="AD116" i="17"/>
  <c r="AB116" i="17"/>
  <c r="Z116" i="17"/>
  <c r="X116" i="17"/>
  <c r="V116" i="17"/>
  <c r="T116" i="17"/>
  <c r="R116" i="17"/>
  <c r="P116" i="17"/>
  <c r="N116" i="17"/>
  <c r="L116" i="17"/>
  <c r="J116" i="17"/>
  <c r="H116" i="17"/>
  <c r="F116" i="17"/>
  <c r="AM116" i="17" s="1"/>
  <c r="AK115" i="17"/>
  <c r="AI115" i="17"/>
  <c r="AD115" i="17"/>
  <c r="AG115" i="17" s="1"/>
  <c r="AB115" i="17"/>
  <c r="Z115" i="17"/>
  <c r="X115" i="17"/>
  <c r="V115" i="17"/>
  <c r="T115" i="17"/>
  <c r="R115" i="17"/>
  <c r="P115" i="17"/>
  <c r="N115" i="17"/>
  <c r="L115" i="17"/>
  <c r="J115" i="17"/>
  <c r="H115" i="17"/>
  <c r="F115" i="17"/>
  <c r="AM115" i="17" s="1"/>
  <c r="AK114" i="17"/>
  <c r="AI114" i="17"/>
  <c r="AD114" i="17"/>
  <c r="AG114" i="17" s="1"/>
  <c r="AB114" i="17"/>
  <c r="Z114" i="17"/>
  <c r="X114" i="17"/>
  <c r="V114" i="17"/>
  <c r="T114" i="17"/>
  <c r="R114" i="17"/>
  <c r="P114" i="17"/>
  <c r="N114" i="17"/>
  <c r="L114" i="17"/>
  <c r="J114" i="17"/>
  <c r="H114" i="17"/>
  <c r="F114" i="17"/>
  <c r="AM114" i="17" s="1"/>
  <c r="AK113" i="17"/>
  <c r="AI113" i="17"/>
  <c r="AD113" i="17"/>
  <c r="AG113" i="17" s="1"/>
  <c r="AB113" i="17"/>
  <c r="Z113" i="17"/>
  <c r="X113" i="17"/>
  <c r="V113" i="17"/>
  <c r="T113" i="17"/>
  <c r="R113" i="17"/>
  <c r="P113" i="17"/>
  <c r="N113" i="17"/>
  <c r="L113" i="17"/>
  <c r="J113" i="17"/>
  <c r="H113" i="17"/>
  <c r="F113" i="17"/>
  <c r="AM113" i="17" s="1"/>
  <c r="AK112" i="17"/>
  <c r="AI112" i="17"/>
  <c r="AD112" i="17"/>
  <c r="AG112" i="17" s="1"/>
  <c r="AB112" i="17"/>
  <c r="Z112" i="17"/>
  <c r="X112" i="17"/>
  <c r="V112" i="17"/>
  <c r="T112" i="17"/>
  <c r="R112" i="17"/>
  <c r="P112" i="17"/>
  <c r="N112" i="17"/>
  <c r="L112" i="17"/>
  <c r="J112" i="17"/>
  <c r="H112" i="17"/>
  <c r="AM112" i="17" s="1"/>
  <c r="F112" i="17"/>
  <c r="AK111" i="17"/>
  <c r="AI111" i="17"/>
  <c r="AG111" i="17"/>
  <c r="AD111" i="17"/>
  <c r="AB111" i="17"/>
  <c r="Z111" i="17"/>
  <c r="X111" i="17"/>
  <c r="V111" i="17"/>
  <c r="T111" i="17"/>
  <c r="R111" i="17"/>
  <c r="P111" i="17"/>
  <c r="N111" i="17"/>
  <c r="L111" i="17"/>
  <c r="J111" i="17"/>
  <c r="H111" i="17"/>
  <c r="F111" i="17"/>
  <c r="AM111" i="17" s="1"/>
  <c r="AI110" i="17"/>
  <c r="AE110" i="17"/>
  <c r="AD110" i="17"/>
  <c r="AG110" i="17" s="1"/>
  <c r="AB110" i="17"/>
  <c r="Z110" i="17"/>
  <c r="X110" i="17"/>
  <c r="V110" i="17"/>
  <c r="T110" i="17"/>
  <c r="R110" i="17"/>
  <c r="P110" i="17"/>
  <c r="N110" i="17"/>
  <c r="L110" i="17"/>
  <c r="J110" i="17"/>
  <c r="AF110" i="17" s="1"/>
  <c r="AK110" i="17" s="1"/>
  <c r="H110" i="17"/>
  <c r="F110" i="17"/>
  <c r="AM110" i="17" s="1"/>
  <c r="AI109" i="17"/>
  <c r="AE109" i="17"/>
  <c r="AD109" i="17"/>
  <c r="AG109" i="17" s="1"/>
  <c r="AB109" i="17"/>
  <c r="Z109" i="17"/>
  <c r="X109" i="17"/>
  <c r="V109" i="17"/>
  <c r="T109" i="17"/>
  <c r="R109" i="17"/>
  <c r="P109" i="17"/>
  <c r="N109" i="17"/>
  <c r="L109" i="17"/>
  <c r="J109" i="17"/>
  <c r="AF109" i="17" s="1"/>
  <c r="AK109" i="17" s="1"/>
  <c r="H109" i="17"/>
  <c r="F109" i="17"/>
  <c r="AM109" i="17" s="1"/>
  <c r="AK108" i="17"/>
  <c r="AI108" i="17"/>
  <c r="AG108" i="17"/>
  <c r="AD108" i="17"/>
  <c r="AB108" i="17"/>
  <c r="Z108" i="17"/>
  <c r="X108" i="17"/>
  <c r="V108" i="17"/>
  <c r="T108" i="17"/>
  <c r="R108" i="17"/>
  <c r="P108" i="17"/>
  <c r="N108" i="17"/>
  <c r="L108" i="17"/>
  <c r="J108" i="17"/>
  <c r="H108" i="17"/>
  <c r="AM108" i="17" s="1"/>
  <c r="F108" i="17"/>
  <c r="AK107" i="17"/>
  <c r="AI107" i="17"/>
  <c r="AD107" i="17"/>
  <c r="AG107" i="17" s="1"/>
  <c r="AB107" i="17"/>
  <c r="Z107" i="17"/>
  <c r="X107" i="17"/>
  <c r="V107" i="17"/>
  <c r="T107" i="17"/>
  <c r="R107" i="17"/>
  <c r="P107" i="17"/>
  <c r="N107" i="17"/>
  <c r="L107" i="17"/>
  <c r="J107" i="17"/>
  <c r="H107" i="17"/>
  <c r="F107" i="17"/>
  <c r="AM107" i="17" s="1"/>
  <c r="AI106" i="17"/>
  <c r="AE106" i="17"/>
  <c r="AD106" i="17"/>
  <c r="AG106" i="17" s="1"/>
  <c r="AB106" i="17"/>
  <c r="Z106" i="17"/>
  <c r="X106" i="17"/>
  <c r="V106" i="17"/>
  <c r="T106" i="17"/>
  <c r="R106" i="17"/>
  <c r="P106" i="17"/>
  <c r="N106" i="17"/>
  <c r="L106" i="17"/>
  <c r="J106" i="17"/>
  <c r="AF106" i="17" s="1"/>
  <c r="AK106" i="17" s="1"/>
  <c r="H106" i="17"/>
  <c r="F106" i="17"/>
  <c r="AM106" i="17" s="1"/>
  <c r="AG105" i="17"/>
  <c r="AE105" i="17"/>
  <c r="AI105" i="17" s="1"/>
  <c r="AD105" i="17"/>
  <c r="AB105" i="17"/>
  <c r="Z105" i="17"/>
  <c r="X105" i="17"/>
  <c r="V105" i="17"/>
  <c r="T105" i="17"/>
  <c r="R105" i="17"/>
  <c r="P105" i="17"/>
  <c r="N105" i="17"/>
  <c r="L105" i="17"/>
  <c r="J105" i="17"/>
  <c r="H105" i="17"/>
  <c r="F105" i="17"/>
  <c r="AF105" i="17" s="1"/>
  <c r="AK105" i="17" s="1"/>
  <c r="AE104" i="17"/>
  <c r="AI104" i="17" s="1"/>
  <c r="AD104" i="17"/>
  <c r="AG104" i="17" s="1"/>
  <c r="AB104" i="17"/>
  <c r="Z104" i="17"/>
  <c r="X104" i="17"/>
  <c r="V104" i="17"/>
  <c r="T104" i="17"/>
  <c r="R104" i="17"/>
  <c r="P104" i="17"/>
  <c r="N104" i="17"/>
  <c r="L104" i="17"/>
  <c r="J104" i="17"/>
  <c r="H104" i="17"/>
  <c r="F104" i="17"/>
  <c r="AF104" i="17" s="1"/>
  <c r="AK104" i="17" s="1"/>
  <c r="AK103" i="17"/>
  <c r="AI103" i="17"/>
  <c r="AG103" i="17"/>
  <c r="AB103" i="17"/>
  <c r="Z103" i="17"/>
  <c r="X103" i="17"/>
  <c r="V103" i="17"/>
  <c r="T103" i="17"/>
  <c r="R103" i="17"/>
  <c r="P103" i="17"/>
  <c r="N103" i="17"/>
  <c r="L103" i="17"/>
  <c r="J103" i="17"/>
  <c r="AM103" i="17" s="1"/>
  <c r="H103" i="17"/>
  <c r="F103" i="17"/>
  <c r="AE102" i="17"/>
  <c r="AI102" i="17" s="1"/>
  <c r="AD102" i="17"/>
  <c r="AG102" i="17" s="1"/>
  <c r="AB102" i="17"/>
  <c r="Z102" i="17"/>
  <c r="X102" i="17"/>
  <c r="V102" i="17"/>
  <c r="T102" i="17"/>
  <c r="R102" i="17"/>
  <c r="P102" i="17"/>
  <c r="N102" i="17"/>
  <c r="L102" i="17"/>
  <c r="J102" i="17"/>
  <c r="H102" i="17"/>
  <c r="F102" i="17"/>
  <c r="AF102" i="17" s="1"/>
  <c r="AK102" i="17" s="1"/>
  <c r="AK101" i="17"/>
  <c r="AI101" i="17"/>
  <c r="AD101" i="17"/>
  <c r="AG101" i="17" s="1"/>
  <c r="AB101" i="17"/>
  <c r="Z101" i="17"/>
  <c r="X101" i="17"/>
  <c r="V101" i="17"/>
  <c r="T101" i="17"/>
  <c r="R101" i="17"/>
  <c r="P101" i="17"/>
  <c r="N101" i="17"/>
  <c r="L101" i="17"/>
  <c r="J101" i="17"/>
  <c r="AM101" i="17" s="1"/>
  <c r="H101" i="17"/>
  <c r="F101" i="17"/>
  <c r="AG100" i="17"/>
  <c r="AE100" i="17"/>
  <c r="AI100" i="17" s="1"/>
  <c r="AD100" i="17"/>
  <c r="AB100" i="17"/>
  <c r="Z100" i="17"/>
  <c r="X100" i="17"/>
  <c r="V100" i="17"/>
  <c r="T100" i="17"/>
  <c r="R100" i="17"/>
  <c r="P100" i="17"/>
  <c r="N100" i="17"/>
  <c r="L100" i="17"/>
  <c r="J100" i="17"/>
  <c r="H100" i="17"/>
  <c r="F100" i="17"/>
  <c r="AF100" i="17" s="1"/>
  <c r="AK100" i="17" s="1"/>
  <c r="AE99" i="17"/>
  <c r="AI99" i="17" s="1"/>
  <c r="AD99" i="17"/>
  <c r="AG99" i="17" s="1"/>
  <c r="AB99" i="17"/>
  <c r="Z99" i="17"/>
  <c r="X99" i="17"/>
  <c r="V99" i="17"/>
  <c r="T99" i="17"/>
  <c r="R99" i="17"/>
  <c r="P99" i="17"/>
  <c r="N99" i="17"/>
  <c r="L99" i="17"/>
  <c r="J99" i="17"/>
  <c r="H99" i="17"/>
  <c r="F99" i="17"/>
  <c r="AF99" i="17" s="1"/>
  <c r="AK99" i="17" s="1"/>
  <c r="AE98" i="17"/>
  <c r="AI98" i="17" s="1"/>
  <c r="AD98" i="17"/>
  <c r="AG98" i="17" s="1"/>
  <c r="AB98" i="17"/>
  <c r="Z98" i="17"/>
  <c r="X98" i="17"/>
  <c r="V98" i="17"/>
  <c r="T98" i="17"/>
  <c r="R98" i="17"/>
  <c r="P98" i="17"/>
  <c r="N98" i="17"/>
  <c r="L98" i="17"/>
  <c r="J98" i="17"/>
  <c r="H98" i="17"/>
  <c r="F98" i="17"/>
  <c r="AF98" i="17" s="1"/>
  <c r="AK98" i="17" s="1"/>
  <c r="AE97" i="17"/>
  <c r="AI97" i="17" s="1"/>
  <c r="AD97" i="17"/>
  <c r="AG97" i="17" s="1"/>
  <c r="AB97" i="17"/>
  <c r="Z97" i="17"/>
  <c r="X97" i="17"/>
  <c r="V97" i="17"/>
  <c r="T97" i="17"/>
  <c r="R97" i="17"/>
  <c r="P97" i="17"/>
  <c r="N97" i="17"/>
  <c r="L97" i="17"/>
  <c r="J97" i="17"/>
  <c r="H97" i="17"/>
  <c r="F97" i="17"/>
  <c r="AM97" i="17" s="1"/>
  <c r="AK96" i="17"/>
  <c r="AI96" i="17"/>
  <c r="AG96" i="17"/>
  <c r="AB96" i="17"/>
  <c r="Z96" i="17"/>
  <c r="X96" i="17"/>
  <c r="V96" i="17"/>
  <c r="T96" i="17"/>
  <c r="R96" i="17"/>
  <c r="P96" i="17"/>
  <c r="N96" i="17"/>
  <c r="L96" i="17"/>
  <c r="J96" i="17"/>
  <c r="H96" i="17"/>
  <c r="F96" i="17"/>
  <c r="AM96" i="17" s="1"/>
  <c r="AK95" i="17"/>
  <c r="AI95" i="17"/>
  <c r="AG95" i="17"/>
  <c r="AB95" i="17"/>
  <c r="Z95" i="17"/>
  <c r="X95" i="17"/>
  <c r="V95" i="17"/>
  <c r="T95" i="17"/>
  <c r="R95" i="17"/>
  <c r="P95" i="17"/>
  <c r="N95" i="17"/>
  <c r="L95" i="17"/>
  <c r="J95" i="17"/>
  <c r="AM95" i="17" s="1"/>
  <c r="H95" i="17"/>
  <c r="F95" i="17"/>
  <c r="AE94" i="17"/>
  <c r="AI94" i="17" s="1"/>
  <c r="AD94" i="17"/>
  <c r="AG94" i="17" s="1"/>
  <c r="AB94" i="17"/>
  <c r="Z94" i="17"/>
  <c r="X94" i="17"/>
  <c r="V94" i="17"/>
  <c r="T94" i="17"/>
  <c r="R94" i="17"/>
  <c r="P94" i="17"/>
  <c r="N94" i="17"/>
  <c r="L94" i="17"/>
  <c r="J94" i="17"/>
  <c r="AF94" i="17" s="1"/>
  <c r="AK94" i="17" s="1"/>
  <c r="H94" i="17"/>
  <c r="F94" i="17"/>
  <c r="AM94" i="17" s="1"/>
  <c r="AK93" i="17"/>
  <c r="AI93" i="17"/>
  <c r="AG93" i="17"/>
  <c r="AD93" i="17"/>
  <c r="AB93" i="17"/>
  <c r="Z93" i="17"/>
  <c r="X93" i="17"/>
  <c r="V93" i="17"/>
  <c r="T93" i="17"/>
  <c r="R93" i="17"/>
  <c r="P93" i="17"/>
  <c r="N93" i="17"/>
  <c r="L93" i="17"/>
  <c r="J93" i="17"/>
  <c r="AM93" i="17" s="1"/>
  <c r="H93" i="17"/>
  <c r="F93" i="17"/>
  <c r="AI92" i="17"/>
  <c r="AG92" i="17"/>
  <c r="AE92" i="17"/>
  <c r="AD92" i="17"/>
  <c r="AB92" i="17"/>
  <c r="Z92" i="17"/>
  <c r="X92" i="17"/>
  <c r="V92" i="17"/>
  <c r="T92" i="17"/>
  <c r="R92" i="17"/>
  <c r="P92" i="17"/>
  <c r="N92" i="17"/>
  <c r="L92" i="17"/>
  <c r="J92" i="17"/>
  <c r="H92" i="17"/>
  <c r="F92" i="17"/>
  <c r="AF92" i="17" s="1"/>
  <c r="AK92" i="17" s="1"/>
  <c r="AK91" i="17"/>
  <c r="AI91" i="17"/>
  <c r="AG91" i="17"/>
  <c r="AB91" i="17"/>
  <c r="Z91" i="17"/>
  <c r="X91" i="17"/>
  <c r="V91" i="17"/>
  <c r="T91" i="17"/>
  <c r="R91" i="17"/>
  <c r="P91" i="17"/>
  <c r="N91" i="17"/>
  <c r="L91" i="17"/>
  <c r="J91" i="17"/>
  <c r="H91" i="17"/>
  <c r="AM91" i="17" s="1"/>
  <c r="F91" i="17"/>
  <c r="AI90" i="17"/>
  <c r="AE90" i="17"/>
  <c r="AD90" i="17"/>
  <c r="AG90" i="17" s="1"/>
  <c r="AB90" i="17"/>
  <c r="Z90" i="17"/>
  <c r="X90" i="17"/>
  <c r="V90" i="17"/>
  <c r="T90" i="17"/>
  <c r="R90" i="17"/>
  <c r="P90" i="17"/>
  <c r="N90" i="17"/>
  <c r="L90" i="17"/>
  <c r="J90" i="17"/>
  <c r="AF90" i="17" s="1"/>
  <c r="AK90" i="17" s="1"/>
  <c r="H90" i="17"/>
  <c r="F90" i="17"/>
  <c r="AM90" i="17" s="1"/>
  <c r="AG89" i="17"/>
  <c r="AE89" i="17"/>
  <c r="AI89" i="17" s="1"/>
  <c r="AD89" i="17"/>
  <c r="AB89" i="17"/>
  <c r="Z89" i="17"/>
  <c r="X89" i="17"/>
  <c r="V89" i="17"/>
  <c r="T89" i="17"/>
  <c r="R89" i="17"/>
  <c r="P89" i="17"/>
  <c r="N89" i="17"/>
  <c r="L89" i="17"/>
  <c r="J89" i="17"/>
  <c r="AF89" i="17" s="1"/>
  <c r="AK89" i="17" s="1"/>
  <c r="H89" i="17"/>
  <c r="F89" i="17"/>
  <c r="AM89" i="17" s="1"/>
  <c r="AE88" i="17"/>
  <c r="AI88" i="17" s="1"/>
  <c r="AD88" i="17"/>
  <c r="AG88" i="17" s="1"/>
  <c r="AB88" i="17"/>
  <c r="Z88" i="17"/>
  <c r="X88" i="17"/>
  <c r="V88" i="17"/>
  <c r="T88" i="17"/>
  <c r="R88" i="17"/>
  <c r="P88" i="17"/>
  <c r="N88" i="17"/>
  <c r="L88" i="17"/>
  <c r="J88" i="17"/>
  <c r="H88" i="17"/>
  <c r="F88" i="17"/>
  <c r="AF88" i="17" s="1"/>
  <c r="AK88" i="17" s="1"/>
  <c r="AK87" i="17"/>
  <c r="AI87" i="17"/>
  <c r="AD87" i="17"/>
  <c r="AG87" i="17" s="1"/>
  <c r="AB87" i="17"/>
  <c r="Z87" i="17"/>
  <c r="X87" i="17"/>
  <c r="V87" i="17"/>
  <c r="T87" i="17"/>
  <c r="R87" i="17"/>
  <c r="P87" i="17"/>
  <c r="N87" i="17"/>
  <c r="L87" i="17"/>
  <c r="AM87" i="17" s="1"/>
  <c r="J87" i="17"/>
  <c r="H87" i="17"/>
  <c r="F87" i="17"/>
  <c r="AK86" i="17"/>
  <c r="AI86" i="17"/>
  <c r="AD86" i="17"/>
  <c r="AG86" i="17" s="1"/>
  <c r="AB86" i="17"/>
  <c r="Z86" i="17"/>
  <c r="X86" i="17"/>
  <c r="V86" i="17"/>
  <c r="T86" i="17"/>
  <c r="R86" i="17"/>
  <c r="P86" i="17"/>
  <c r="N86" i="17"/>
  <c r="L86" i="17"/>
  <c r="J86" i="17"/>
  <c r="AM86" i="17" s="1"/>
  <c r="H86" i="17"/>
  <c r="F86" i="17"/>
  <c r="AK85" i="17"/>
  <c r="AI85" i="17"/>
  <c r="AD85" i="17"/>
  <c r="AG85" i="17" s="1"/>
  <c r="AB85" i="17"/>
  <c r="Z85" i="17"/>
  <c r="X85" i="17"/>
  <c r="V85" i="17"/>
  <c r="T85" i="17"/>
  <c r="R85" i="17"/>
  <c r="P85" i="17"/>
  <c r="N85" i="17"/>
  <c r="L85" i="17"/>
  <c r="J85" i="17"/>
  <c r="H85" i="17"/>
  <c r="F85" i="17"/>
  <c r="AM85" i="17" s="1"/>
  <c r="AK84" i="17"/>
  <c r="AI84" i="17"/>
  <c r="AD84" i="17"/>
  <c r="AG84" i="17" s="1"/>
  <c r="AB84" i="17"/>
  <c r="Z84" i="17"/>
  <c r="X84" i="17"/>
  <c r="V84" i="17"/>
  <c r="T84" i="17"/>
  <c r="R84" i="17"/>
  <c r="P84" i="17"/>
  <c r="N84" i="17"/>
  <c r="L84" i="17"/>
  <c r="J84" i="17"/>
  <c r="H84" i="17"/>
  <c r="F84" i="17"/>
  <c r="AM84" i="17" s="1"/>
  <c r="AK83" i="17"/>
  <c r="AI83" i="17"/>
  <c r="AG83" i="17"/>
  <c r="AD83" i="17"/>
  <c r="AB83" i="17"/>
  <c r="Z83" i="17"/>
  <c r="X83" i="17"/>
  <c r="V83" i="17"/>
  <c r="T83" i="17"/>
  <c r="R83" i="17"/>
  <c r="P83" i="17"/>
  <c r="N83" i="17"/>
  <c r="L83" i="17"/>
  <c r="J83" i="17"/>
  <c r="H83" i="17"/>
  <c r="F83" i="17"/>
  <c r="AM83" i="17" s="1"/>
  <c r="AE82" i="17"/>
  <c r="AI82" i="17" s="1"/>
  <c r="AD82" i="17"/>
  <c r="AG82" i="17" s="1"/>
  <c r="AB82" i="17"/>
  <c r="Z82" i="17"/>
  <c r="X82" i="17"/>
  <c r="V82" i="17"/>
  <c r="T82" i="17"/>
  <c r="R82" i="17"/>
  <c r="P82" i="17"/>
  <c r="N82" i="17"/>
  <c r="L82" i="17"/>
  <c r="J82" i="17"/>
  <c r="AF82" i="17" s="1"/>
  <c r="AK82" i="17" s="1"/>
  <c r="H82" i="17"/>
  <c r="F82" i="17"/>
  <c r="AM82" i="17" s="1"/>
  <c r="AE81" i="17"/>
  <c r="AI81" i="17" s="1"/>
  <c r="AD81" i="17"/>
  <c r="AG81" i="17" s="1"/>
  <c r="AB81" i="17"/>
  <c r="Z81" i="17"/>
  <c r="X81" i="17"/>
  <c r="V81" i="17"/>
  <c r="T81" i="17"/>
  <c r="R81" i="17"/>
  <c r="P81" i="17"/>
  <c r="N81" i="17"/>
  <c r="L81" i="17"/>
  <c r="J81" i="17"/>
  <c r="H81" i="17"/>
  <c r="AF81" i="17" s="1"/>
  <c r="AK81" i="17" s="1"/>
  <c r="F81" i="17"/>
  <c r="AM81" i="17" s="1"/>
  <c r="AK80" i="17"/>
  <c r="AI80" i="17"/>
  <c r="AG80" i="17"/>
  <c r="AB80" i="17"/>
  <c r="Z80" i="17"/>
  <c r="X80" i="17"/>
  <c r="V80" i="17"/>
  <c r="T80" i="17"/>
  <c r="R80" i="17"/>
  <c r="P80" i="17"/>
  <c r="N80" i="17"/>
  <c r="L80" i="17"/>
  <c r="J80" i="17"/>
  <c r="H80" i="17"/>
  <c r="F80" i="17"/>
  <c r="AM80" i="17" s="1"/>
  <c r="AK79" i="17"/>
  <c r="AI79" i="17"/>
  <c r="AG79" i="17"/>
  <c r="AB79" i="17"/>
  <c r="Z79" i="17"/>
  <c r="X79" i="17"/>
  <c r="V79" i="17"/>
  <c r="T79" i="17"/>
  <c r="R79" i="17"/>
  <c r="P79" i="17"/>
  <c r="N79" i="17"/>
  <c r="L79" i="17"/>
  <c r="AM79" i="17" s="1"/>
  <c r="J79" i="17"/>
  <c r="H79" i="17"/>
  <c r="F79" i="17"/>
  <c r="AK78" i="17"/>
  <c r="AI78" i="17"/>
  <c r="AG78" i="17"/>
  <c r="AB78" i="17"/>
  <c r="Z78" i="17"/>
  <c r="X78" i="17"/>
  <c r="V78" i="17"/>
  <c r="T78" i="17"/>
  <c r="R78" i="17"/>
  <c r="P78" i="17"/>
  <c r="N78" i="17"/>
  <c r="L78" i="17"/>
  <c r="J78" i="17"/>
  <c r="H78" i="17"/>
  <c r="AM78" i="17" s="1"/>
  <c r="F78" i="17"/>
  <c r="AK77" i="17"/>
  <c r="AI77" i="17"/>
  <c r="AG77" i="17"/>
  <c r="AB77" i="17"/>
  <c r="Z77" i="17"/>
  <c r="X77" i="17"/>
  <c r="V77" i="17"/>
  <c r="T77" i="17"/>
  <c r="R77" i="17"/>
  <c r="P77" i="17"/>
  <c r="N77" i="17"/>
  <c r="L77" i="17"/>
  <c r="J77" i="17"/>
  <c r="H77" i="17"/>
  <c r="F77" i="17"/>
  <c r="AM77" i="17" s="1"/>
  <c r="AK76" i="17"/>
  <c r="AI76" i="17"/>
  <c r="AG76" i="17"/>
  <c r="AB76" i="17"/>
  <c r="Z76" i="17"/>
  <c r="X76" i="17"/>
  <c r="V76" i="17"/>
  <c r="T76" i="17"/>
  <c r="R76" i="17"/>
  <c r="P76" i="17"/>
  <c r="N76" i="17"/>
  <c r="L76" i="17"/>
  <c r="AM76" i="17" s="1"/>
  <c r="J76" i="17"/>
  <c r="H76" i="17"/>
  <c r="F76" i="17"/>
  <c r="AK75" i="17"/>
  <c r="AI75" i="17"/>
  <c r="AG75" i="17"/>
  <c r="AB75" i="17"/>
  <c r="Z75" i="17"/>
  <c r="X75" i="17"/>
  <c r="V75" i="17"/>
  <c r="T75" i="17"/>
  <c r="R75" i="17"/>
  <c r="P75" i="17"/>
  <c r="N75" i="17"/>
  <c r="L75" i="17"/>
  <c r="J75" i="17"/>
  <c r="H75" i="17"/>
  <c r="AM75" i="17" s="1"/>
  <c r="F75" i="17"/>
  <c r="AK74" i="17"/>
  <c r="AI74" i="17"/>
  <c r="AG74" i="17"/>
  <c r="AB74" i="17"/>
  <c r="Z74" i="17"/>
  <c r="X74" i="17"/>
  <c r="V74" i="17"/>
  <c r="T74" i="17"/>
  <c r="R74" i="17"/>
  <c r="P74" i="17"/>
  <c r="N74" i="17"/>
  <c r="L74" i="17"/>
  <c r="J74" i="17"/>
  <c r="H74" i="17"/>
  <c r="F74" i="17"/>
  <c r="AM74" i="17" s="1"/>
  <c r="AK73" i="17"/>
  <c r="AI73" i="17"/>
  <c r="AD73" i="17"/>
  <c r="AG73" i="17" s="1"/>
  <c r="AB73" i="17"/>
  <c r="Z73" i="17"/>
  <c r="X73" i="17"/>
  <c r="V73" i="17"/>
  <c r="T73" i="17"/>
  <c r="R73" i="17"/>
  <c r="P73" i="17"/>
  <c r="N73" i="17"/>
  <c r="L73" i="17"/>
  <c r="J73" i="17"/>
  <c r="H73" i="17"/>
  <c r="F73" i="17"/>
  <c r="AM73" i="17" s="1"/>
  <c r="AK72" i="17"/>
  <c r="AI72" i="17"/>
  <c r="AD72" i="17"/>
  <c r="AG72" i="17" s="1"/>
  <c r="AB72" i="17"/>
  <c r="Z72" i="17"/>
  <c r="X72" i="17"/>
  <c r="V72" i="17"/>
  <c r="T72" i="17"/>
  <c r="R72" i="17"/>
  <c r="P72" i="17"/>
  <c r="N72" i="17"/>
  <c r="L72" i="17"/>
  <c r="AM72" i="17" s="1"/>
  <c r="J72" i="17"/>
  <c r="H72" i="17"/>
  <c r="F72" i="17"/>
  <c r="AK71" i="17"/>
  <c r="AI71" i="17"/>
  <c r="AG71" i="17"/>
  <c r="AB71" i="17"/>
  <c r="Z71" i="17"/>
  <c r="X71" i="17"/>
  <c r="V71" i="17"/>
  <c r="T71" i="17"/>
  <c r="R71" i="17"/>
  <c r="P71" i="17"/>
  <c r="N71" i="17"/>
  <c r="L71" i="17"/>
  <c r="J71" i="17"/>
  <c r="H71" i="17"/>
  <c r="AM71" i="17" s="1"/>
  <c r="F71" i="17"/>
  <c r="AK70" i="17"/>
  <c r="AI70" i="17"/>
  <c r="AG70" i="17"/>
  <c r="AB70" i="17"/>
  <c r="Z70" i="17"/>
  <c r="X70" i="17"/>
  <c r="V70" i="17"/>
  <c r="T70" i="17"/>
  <c r="R70" i="17"/>
  <c r="P70" i="17"/>
  <c r="N70" i="17"/>
  <c r="L70" i="17"/>
  <c r="J70" i="17"/>
  <c r="H70" i="17"/>
  <c r="F70" i="17"/>
  <c r="AM70" i="17" s="1"/>
  <c r="AK69" i="17"/>
  <c r="AI69" i="17"/>
  <c r="AD69" i="17"/>
  <c r="AG69" i="17" s="1"/>
  <c r="AB69" i="17"/>
  <c r="Z69" i="17"/>
  <c r="X69" i="17"/>
  <c r="V69" i="17"/>
  <c r="T69" i="17"/>
  <c r="R69" i="17"/>
  <c r="P69" i="17"/>
  <c r="N69" i="17"/>
  <c r="L69" i="17"/>
  <c r="J69" i="17"/>
  <c r="H69" i="17"/>
  <c r="F69" i="17"/>
  <c r="AM69" i="17" s="1"/>
  <c r="AK68" i="17"/>
  <c r="AI68" i="17"/>
  <c r="AG68" i="17"/>
  <c r="AB68" i="17"/>
  <c r="Z68" i="17"/>
  <c r="X68" i="17"/>
  <c r="V68" i="17"/>
  <c r="T68" i="17"/>
  <c r="R68" i="17"/>
  <c r="P68" i="17"/>
  <c r="N68" i="17"/>
  <c r="L68" i="17"/>
  <c r="J68" i="17"/>
  <c r="AM68" i="17" s="1"/>
  <c r="H68" i="17"/>
  <c r="F68" i="17"/>
  <c r="AK67" i="17"/>
  <c r="AI67" i="17"/>
  <c r="AG67" i="17"/>
  <c r="AD67" i="17"/>
  <c r="AB67" i="17"/>
  <c r="Z67" i="17"/>
  <c r="X67" i="17"/>
  <c r="V67" i="17"/>
  <c r="T67" i="17"/>
  <c r="R67" i="17"/>
  <c r="P67" i="17"/>
  <c r="N67" i="17"/>
  <c r="L67" i="17"/>
  <c r="J67" i="17"/>
  <c r="H67" i="17"/>
  <c r="F67" i="17"/>
  <c r="AM67" i="17" s="1"/>
  <c r="AK66" i="17"/>
  <c r="AI66" i="17"/>
  <c r="AD66" i="17"/>
  <c r="AG66" i="17" s="1"/>
  <c r="AB66" i="17"/>
  <c r="Z66" i="17"/>
  <c r="X66" i="17"/>
  <c r="V66" i="17"/>
  <c r="T66" i="17"/>
  <c r="R66" i="17"/>
  <c r="P66" i="17"/>
  <c r="N66" i="17"/>
  <c r="L66" i="17"/>
  <c r="J66" i="17"/>
  <c r="H66" i="17"/>
  <c r="F66" i="17"/>
  <c r="AM66" i="17" s="1"/>
  <c r="AK65" i="17"/>
  <c r="AI65" i="17"/>
  <c r="AD65" i="17"/>
  <c r="AG65" i="17" s="1"/>
  <c r="AB65" i="17"/>
  <c r="Z65" i="17"/>
  <c r="X65" i="17"/>
  <c r="V65" i="17"/>
  <c r="T65" i="17"/>
  <c r="R65" i="17"/>
  <c r="P65" i="17"/>
  <c r="N65" i="17"/>
  <c r="L65" i="17"/>
  <c r="J65" i="17"/>
  <c r="H65" i="17"/>
  <c r="F65" i="17"/>
  <c r="AM65" i="17" s="1"/>
  <c r="AE61" i="17"/>
  <c r="AI61" i="17" s="1"/>
  <c r="AD61" i="17"/>
  <c r="AG61" i="17" s="1"/>
  <c r="AB61" i="17"/>
  <c r="Z61" i="17"/>
  <c r="X61" i="17"/>
  <c r="V61" i="17"/>
  <c r="T61" i="17"/>
  <c r="R61" i="17"/>
  <c r="P61" i="17"/>
  <c r="N61" i="17"/>
  <c r="L61" i="17"/>
  <c r="J61" i="17"/>
  <c r="AF61" i="17" s="1"/>
  <c r="AK61" i="17" s="1"/>
  <c r="H61" i="17"/>
  <c r="F61" i="17"/>
  <c r="AM61" i="17" s="1"/>
  <c r="AE60" i="17"/>
  <c r="AI60" i="17" s="1"/>
  <c r="AD60" i="17"/>
  <c r="AG60" i="17" s="1"/>
  <c r="AB60" i="17"/>
  <c r="Z60" i="17"/>
  <c r="X60" i="17"/>
  <c r="V60" i="17"/>
  <c r="T60" i="17"/>
  <c r="R60" i="17"/>
  <c r="P60" i="17"/>
  <c r="N60" i="17"/>
  <c r="L60" i="17"/>
  <c r="J60" i="17"/>
  <c r="H60" i="17"/>
  <c r="AF60" i="17" s="1"/>
  <c r="AK60" i="17" s="1"/>
  <c r="F60" i="17"/>
  <c r="AM60" i="17" s="1"/>
  <c r="AK59" i="17"/>
  <c r="AI59" i="17"/>
  <c r="AB59" i="17"/>
  <c r="Z59" i="17"/>
  <c r="X59" i="17"/>
  <c r="V59" i="17"/>
  <c r="T59" i="17"/>
  <c r="R59" i="17"/>
  <c r="P59" i="17"/>
  <c r="N59" i="17"/>
  <c r="L59" i="17"/>
  <c r="J59" i="17"/>
  <c r="H59" i="17"/>
  <c r="F59" i="17"/>
  <c r="AM59" i="17" s="1"/>
  <c r="AK58" i="17"/>
  <c r="AI58" i="17"/>
  <c r="AB58" i="17"/>
  <c r="Z58" i="17"/>
  <c r="X58" i="17"/>
  <c r="V58" i="17"/>
  <c r="T58" i="17"/>
  <c r="R58" i="17"/>
  <c r="P58" i="17"/>
  <c r="N58" i="17"/>
  <c r="L58" i="17"/>
  <c r="AM58" i="17" s="1"/>
  <c r="J58" i="17"/>
  <c r="H58" i="17"/>
  <c r="F58" i="17"/>
  <c r="AH58" i="17" s="1"/>
  <c r="AI57" i="17"/>
  <c r="AE57" i="17"/>
  <c r="AD57" i="17"/>
  <c r="AG57" i="17" s="1"/>
  <c r="AB57" i="17"/>
  <c r="Z57" i="17"/>
  <c r="X57" i="17"/>
  <c r="V57" i="17"/>
  <c r="T57" i="17"/>
  <c r="R57" i="17"/>
  <c r="P57" i="17"/>
  <c r="N57" i="17"/>
  <c r="L57" i="17"/>
  <c r="J57" i="17"/>
  <c r="H57" i="17"/>
  <c r="F57" i="17"/>
  <c r="AF57" i="17" s="1"/>
  <c r="AK57" i="17" s="1"/>
  <c r="AE56" i="17"/>
  <c r="AI56" i="17" s="1"/>
  <c r="AD56" i="17"/>
  <c r="AG56" i="17" s="1"/>
  <c r="AB56" i="17"/>
  <c r="Z56" i="17"/>
  <c r="X56" i="17"/>
  <c r="V56" i="17"/>
  <c r="T56" i="17"/>
  <c r="R56" i="17"/>
  <c r="P56" i="17"/>
  <c r="N56" i="17"/>
  <c r="L56" i="17"/>
  <c r="J56" i="17"/>
  <c r="H56" i="17"/>
  <c r="F56" i="17"/>
  <c r="AF56" i="17" s="1"/>
  <c r="AK56" i="17" s="1"/>
  <c r="AK55" i="17"/>
  <c r="AI55" i="17"/>
  <c r="AD55" i="17"/>
  <c r="AG55" i="17" s="1"/>
  <c r="AB55" i="17"/>
  <c r="Z55" i="17"/>
  <c r="X55" i="17"/>
  <c r="V55" i="17"/>
  <c r="T55" i="17"/>
  <c r="R55" i="17"/>
  <c r="P55" i="17"/>
  <c r="N55" i="17"/>
  <c r="L55" i="17"/>
  <c r="J55" i="17"/>
  <c r="H55" i="17"/>
  <c r="F55" i="17"/>
  <c r="AM55" i="17" s="1"/>
  <c r="AK54" i="17"/>
  <c r="AI54" i="17"/>
  <c r="AD54" i="17"/>
  <c r="AG54" i="17" s="1"/>
  <c r="AB54" i="17"/>
  <c r="Z54" i="17"/>
  <c r="X54" i="17"/>
  <c r="V54" i="17"/>
  <c r="T54" i="17"/>
  <c r="R54" i="17"/>
  <c r="P54" i="17"/>
  <c r="N54" i="17"/>
  <c r="L54" i="17"/>
  <c r="AM54" i="17" s="1"/>
  <c r="J54" i="17"/>
  <c r="H54" i="17"/>
  <c r="F54" i="17"/>
  <c r="AK53" i="17"/>
  <c r="AI53" i="17"/>
  <c r="AD53" i="17"/>
  <c r="AG53" i="17" s="1"/>
  <c r="AB53" i="17"/>
  <c r="Z53" i="17"/>
  <c r="X53" i="17"/>
  <c r="V53" i="17"/>
  <c r="T53" i="17"/>
  <c r="R53" i="17"/>
  <c r="P53" i="17"/>
  <c r="N53" i="17"/>
  <c r="AM53" i="17" s="1"/>
  <c r="L53" i="17"/>
  <c r="J53" i="17"/>
  <c r="H53" i="17"/>
  <c r="F53" i="17"/>
  <c r="AI52" i="17"/>
  <c r="AE52" i="17"/>
  <c r="AD52" i="17"/>
  <c r="AG52" i="17" s="1"/>
  <c r="AB52" i="17"/>
  <c r="Z52" i="17"/>
  <c r="X52" i="17"/>
  <c r="V52" i="17"/>
  <c r="T52" i="17"/>
  <c r="R52" i="17"/>
  <c r="P52" i="17"/>
  <c r="N52" i="17"/>
  <c r="L52" i="17"/>
  <c r="J52" i="17"/>
  <c r="H52" i="17"/>
  <c r="F52" i="17"/>
  <c r="AF52" i="17" s="1"/>
  <c r="AK52" i="17" s="1"/>
  <c r="AK51" i="17"/>
  <c r="AI51" i="17"/>
  <c r="AG51" i="17"/>
  <c r="AD51" i="17"/>
  <c r="AB51" i="17"/>
  <c r="Z51" i="17"/>
  <c r="X51" i="17"/>
  <c r="V51" i="17"/>
  <c r="T51" i="17"/>
  <c r="R51" i="17"/>
  <c r="P51" i="17"/>
  <c r="N51" i="17"/>
  <c r="AM51" i="17" s="1"/>
  <c r="L51" i="17"/>
  <c r="J51" i="17"/>
  <c r="H51" i="17"/>
  <c r="F51" i="17"/>
  <c r="AI50" i="17"/>
  <c r="AE50" i="17"/>
  <c r="AD50" i="17"/>
  <c r="AG50" i="17" s="1"/>
  <c r="AB50" i="17"/>
  <c r="Z50" i="17"/>
  <c r="X50" i="17"/>
  <c r="V50" i="17"/>
  <c r="T50" i="17"/>
  <c r="R50" i="17"/>
  <c r="P50" i="17"/>
  <c r="N50" i="17"/>
  <c r="L50" i="17"/>
  <c r="J50" i="17"/>
  <c r="AF50" i="17" s="1"/>
  <c r="AK50" i="17" s="1"/>
  <c r="H50" i="17"/>
  <c r="F50" i="17"/>
  <c r="AM50" i="17" s="1"/>
  <c r="AI49" i="17"/>
  <c r="AE49" i="17"/>
  <c r="AD49" i="17"/>
  <c r="AG49" i="17" s="1"/>
  <c r="AB49" i="17"/>
  <c r="Z49" i="17"/>
  <c r="X49" i="17"/>
  <c r="V49" i="17"/>
  <c r="T49" i="17"/>
  <c r="R49" i="17"/>
  <c r="P49" i="17"/>
  <c r="N49" i="17"/>
  <c r="L49" i="17"/>
  <c r="J49" i="17"/>
  <c r="H49" i="17"/>
  <c r="F49" i="17"/>
  <c r="AF49" i="17" s="1"/>
  <c r="AK49" i="17" s="1"/>
  <c r="AE48" i="17"/>
  <c r="AI48" i="17" s="1"/>
  <c r="AD48" i="17"/>
  <c r="AG48" i="17" s="1"/>
  <c r="AB48" i="17"/>
  <c r="Z48" i="17"/>
  <c r="X48" i="17"/>
  <c r="V48" i="17"/>
  <c r="T48" i="17"/>
  <c r="R48" i="17"/>
  <c r="P48" i="17"/>
  <c r="N48" i="17"/>
  <c r="L48" i="17"/>
  <c r="J48" i="17"/>
  <c r="H48" i="17"/>
  <c r="F48" i="17"/>
  <c r="AF48" i="17" s="1"/>
  <c r="AK48" i="17" s="1"/>
  <c r="AE47" i="17"/>
  <c r="AI47" i="17" s="1"/>
  <c r="AD47" i="17"/>
  <c r="AG47" i="17" s="1"/>
  <c r="AB47" i="17"/>
  <c r="Z47" i="17"/>
  <c r="X47" i="17"/>
  <c r="V47" i="17"/>
  <c r="T47" i="17"/>
  <c r="R47" i="17"/>
  <c r="P47" i="17"/>
  <c r="N47" i="17"/>
  <c r="L47" i="17"/>
  <c r="J47" i="17"/>
  <c r="AF47" i="17" s="1"/>
  <c r="AK47" i="17" s="1"/>
  <c r="H47" i="17"/>
  <c r="F47" i="17"/>
  <c r="AM47" i="17" s="1"/>
  <c r="AE46" i="17"/>
  <c r="AI46" i="17" s="1"/>
  <c r="AD46" i="17"/>
  <c r="AG46" i="17" s="1"/>
  <c r="AB46" i="17"/>
  <c r="Z46" i="17"/>
  <c r="X46" i="17"/>
  <c r="V46" i="17"/>
  <c r="T46" i="17"/>
  <c r="R46" i="17"/>
  <c r="P46" i="17"/>
  <c r="N46" i="17"/>
  <c r="L46" i="17"/>
  <c r="J46" i="17"/>
  <c r="H46" i="17"/>
  <c r="AF46" i="17" s="1"/>
  <c r="AK46" i="17" s="1"/>
  <c r="F46" i="17"/>
  <c r="AM46" i="17" s="1"/>
  <c r="AK45" i="17"/>
  <c r="AI45" i="17"/>
  <c r="AG45" i="17"/>
  <c r="AD45" i="17"/>
  <c r="AB45" i="17"/>
  <c r="Z45" i="17"/>
  <c r="X45" i="17"/>
  <c r="V45" i="17"/>
  <c r="T45" i="17"/>
  <c r="R45" i="17"/>
  <c r="P45" i="17"/>
  <c r="N45" i="17"/>
  <c r="L45" i="17"/>
  <c r="J45" i="17"/>
  <c r="H45" i="17"/>
  <c r="F45" i="17"/>
  <c r="AM45" i="17" s="1"/>
  <c r="AG44" i="17"/>
  <c r="AE44" i="17"/>
  <c r="AI44" i="17" s="1"/>
  <c r="AD44" i="17"/>
  <c r="AB44" i="17"/>
  <c r="Z44" i="17"/>
  <c r="X44" i="17"/>
  <c r="V44" i="17"/>
  <c r="T44" i="17"/>
  <c r="R44" i="17"/>
  <c r="P44" i="17"/>
  <c r="N44" i="17"/>
  <c r="L44" i="17"/>
  <c r="J44" i="17"/>
  <c r="AF44" i="17" s="1"/>
  <c r="AK44" i="17" s="1"/>
  <c r="H44" i="17"/>
  <c r="F44" i="17"/>
  <c r="AM44" i="17" s="1"/>
  <c r="AI43" i="17"/>
  <c r="AG43" i="17"/>
  <c r="AE43" i="17"/>
  <c r="AD43" i="17"/>
  <c r="AB43" i="17"/>
  <c r="Z43" i="17"/>
  <c r="X43" i="17"/>
  <c r="V43" i="17"/>
  <c r="T43" i="17"/>
  <c r="R43" i="17"/>
  <c r="P43" i="17"/>
  <c r="N43" i="17"/>
  <c r="L43" i="17"/>
  <c r="J43" i="17"/>
  <c r="AF43" i="17" s="1"/>
  <c r="AK43" i="17" s="1"/>
  <c r="H43" i="17"/>
  <c r="F43" i="17"/>
  <c r="AM43" i="17" s="1"/>
  <c r="AK42" i="17"/>
  <c r="AI42" i="17"/>
  <c r="AD42" i="17"/>
  <c r="AG42" i="17" s="1"/>
  <c r="AB42" i="17"/>
  <c r="Z42" i="17"/>
  <c r="X42" i="17"/>
  <c r="V42" i="17"/>
  <c r="T42" i="17"/>
  <c r="R42" i="17"/>
  <c r="P42" i="17"/>
  <c r="N42" i="17"/>
  <c r="L42" i="17"/>
  <c r="J42" i="17"/>
  <c r="H42" i="17"/>
  <c r="F42" i="17"/>
  <c r="AM42" i="17" s="1"/>
  <c r="AK41" i="17"/>
  <c r="AI41" i="17"/>
  <c r="AG41" i="17"/>
  <c r="AB41" i="17"/>
  <c r="Z41" i="17"/>
  <c r="X41" i="17"/>
  <c r="V41" i="17"/>
  <c r="T41" i="17"/>
  <c r="R41" i="17"/>
  <c r="P41" i="17"/>
  <c r="N41" i="17"/>
  <c r="L41" i="17"/>
  <c r="J41" i="17"/>
  <c r="H41" i="17"/>
  <c r="F41" i="17"/>
  <c r="AM41" i="17" s="1"/>
  <c r="AK40" i="17"/>
  <c r="AI40" i="17"/>
  <c r="AG40" i="17"/>
  <c r="AB40" i="17"/>
  <c r="Z40" i="17"/>
  <c r="X40" i="17"/>
  <c r="V40" i="17"/>
  <c r="T40" i="17"/>
  <c r="R40" i="17"/>
  <c r="P40" i="17"/>
  <c r="N40" i="17"/>
  <c r="L40" i="17"/>
  <c r="AM40" i="17" s="1"/>
  <c r="J40" i="17"/>
  <c r="H40" i="17"/>
  <c r="F40" i="17"/>
  <c r="AK39" i="17"/>
  <c r="AI39" i="17"/>
  <c r="AG39" i="17"/>
  <c r="AB39" i="17"/>
  <c r="Z39" i="17"/>
  <c r="X39" i="17"/>
  <c r="V39" i="17"/>
  <c r="T39" i="17"/>
  <c r="R39" i="17"/>
  <c r="P39" i="17"/>
  <c r="N39" i="17"/>
  <c r="L39" i="17"/>
  <c r="AM39" i="17" s="1"/>
  <c r="J39" i="17"/>
  <c r="H39" i="17"/>
  <c r="F39" i="17"/>
  <c r="AK38" i="17"/>
  <c r="AI38" i="17"/>
  <c r="AG38" i="17"/>
  <c r="AB38" i="17"/>
  <c r="Z38" i="17"/>
  <c r="X38" i="17"/>
  <c r="V38" i="17"/>
  <c r="T38" i="17"/>
  <c r="R38" i="17"/>
  <c r="P38" i="17"/>
  <c r="N38" i="17"/>
  <c r="L38" i="17"/>
  <c r="J38" i="17"/>
  <c r="H38" i="17"/>
  <c r="F38" i="17"/>
  <c r="AM38" i="17" s="1"/>
  <c r="AK37" i="17"/>
  <c r="AI37" i="17"/>
  <c r="AG37" i="17"/>
  <c r="AB37" i="17"/>
  <c r="Z37" i="17"/>
  <c r="X37" i="17"/>
  <c r="V37" i="17"/>
  <c r="T37" i="17"/>
  <c r="R37" i="17"/>
  <c r="P37" i="17"/>
  <c r="N37" i="17"/>
  <c r="L37" i="17"/>
  <c r="AM37" i="17" s="1"/>
  <c r="J37" i="17"/>
  <c r="H37" i="17"/>
  <c r="F37" i="17"/>
  <c r="AK36" i="17"/>
  <c r="AI36" i="17"/>
  <c r="AG36" i="17"/>
  <c r="AB36" i="17"/>
  <c r="Z36" i="17"/>
  <c r="X36" i="17"/>
  <c r="V36" i="17"/>
  <c r="T36" i="17"/>
  <c r="R36" i="17"/>
  <c r="P36" i="17"/>
  <c r="N36" i="17"/>
  <c r="L36" i="17"/>
  <c r="AM36" i="17" s="1"/>
  <c r="J36" i="17"/>
  <c r="H36" i="17"/>
  <c r="F36" i="17"/>
  <c r="AK35" i="17"/>
  <c r="AI35" i="17"/>
  <c r="AG35" i="17"/>
  <c r="AB35" i="17"/>
  <c r="Z35" i="17"/>
  <c r="X35" i="17"/>
  <c r="V35" i="17"/>
  <c r="T35" i="17"/>
  <c r="R35" i="17"/>
  <c r="P35" i="17"/>
  <c r="N35" i="17"/>
  <c r="L35" i="17"/>
  <c r="J35" i="17"/>
  <c r="H35" i="17"/>
  <c r="F35" i="17"/>
  <c r="AM35" i="17" s="1"/>
  <c r="AK34" i="17"/>
  <c r="AI34" i="17"/>
  <c r="AG34" i="17"/>
  <c r="AB34" i="17"/>
  <c r="Z34" i="17"/>
  <c r="X34" i="17"/>
  <c r="V34" i="17"/>
  <c r="T34" i="17"/>
  <c r="R34" i="17"/>
  <c r="P34" i="17"/>
  <c r="N34" i="17"/>
  <c r="L34" i="17"/>
  <c r="AM34" i="17" s="1"/>
  <c r="J34" i="17"/>
  <c r="H34" i="17"/>
  <c r="F34" i="17"/>
  <c r="AK33" i="17"/>
  <c r="AI33" i="17"/>
  <c r="AG33" i="17"/>
  <c r="AB33" i="17"/>
  <c r="Z33" i="17"/>
  <c r="X33" i="17"/>
  <c r="V33" i="17"/>
  <c r="T33" i="17"/>
  <c r="R33" i="17"/>
  <c r="P33" i="17"/>
  <c r="N33" i="17"/>
  <c r="L33" i="17"/>
  <c r="AM33" i="17" s="1"/>
  <c r="J33" i="17"/>
  <c r="H33" i="17"/>
  <c r="F33" i="17"/>
  <c r="AK32" i="17"/>
  <c r="AI32" i="17"/>
  <c r="AG32" i="17"/>
  <c r="AB32" i="17"/>
  <c r="Z32" i="17"/>
  <c r="X32" i="17"/>
  <c r="V32" i="17"/>
  <c r="T32" i="17"/>
  <c r="R32" i="17"/>
  <c r="P32" i="17"/>
  <c r="N32" i="17"/>
  <c r="L32" i="17"/>
  <c r="J32" i="17"/>
  <c r="H32" i="17"/>
  <c r="F32" i="17"/>
  <c r="AM32" i="17" s="1"/>
  <c r="AK31" i="17"/>
  <c r="AI31" i="17"/>
  <c r="AG31" i="17"/>
  <c r="AB31" i="17"/>
  <c r="Z31" i="17"/>
  <c r="X31" i="17"/>
  <c r="V31" i="17"/>
  <c r="T31" i="17"/>
  <c r="R31" i="17"/>
  <c r="P31" i="17"/>
  <c r="N31" i="17"/>
  <c r="L31" i="17"/>
  <c r="AM31" i="17" s="1"/>
  <c r="J31" i="17"/>
  <c r="H31" i="17"/>
  <c r="F31" i="17"/>
  <c r="AK30" i="17"/>
  <c r="AI30" i="17"/>
  <c r="AG30" i="17"/>
  <c r="AD30" i="17"/>
  <c r="AB30" i="17"/>
  <c r="Z30" i="17"/>
  <c r="X30" i="17"/>
  <c r="V30" i="17"/>
  <c r="T30" i="17"/>
  <c r="R30" i="17"/>
  <c r="P30" i="17"/>
  <c r="N30" i="17"/>
  <c r="AM30" i="17" s="1"/>
  <c r="L30" i="17"/>
  <c r="J30" i="17"/>
  <c r="H30" i="17"/>
  <c r="F30" i="17"/>
  <c r="AK29" i="17"/>
  <c r="AI29" i="17"/>
  <c r="AD29" i="17"/>
  <c r="AG29" i="17" s="1"/>
  <c r="AB29" i="17"/>
  <c r="Z29" i="17"/>
  <c r="X29" i="17"/>
  <c r="V29" i="17"/>
  <c r="T29" i="17"/>
  <c r="R29" i="17"/>
  <c r="P29" i="17"/>
  <c r="N29" i="17"/>
  <c r="L29" i="17"/>
  <c r="J29" i="17"/>
  <c r="H29" i="17"/>
  <c r="F29" i="17"/>
  <c r="AM29" i="17" s="1"/>
  <c r="AK28" i="17"/>
  <c r="AI28" i="17"/>
  <c r="AD28" i="17"/>
  <c r="AG28" i="17" s="1"/>
  <c r="AB28" i="17"/>
  <c r="Z28" i="17"/>
  <c r="X28" i="17"/>
  <c r="V28" i="17"/>
  <c r="T28" i="17"/>
  <c r="R28" i="17"/>
  <c r="P28" i="17"/>
  <c r="N28" i="17"/>
  <c r="L28" i="17"/>
  <c r="J28" i="17"/>
  <c r="H28" i="17"/>
  <c r="F28" i="17"/>
  <c r="AM28" i="17" s="1"/>
  <c r="AK27" i="17"/>
  <c r="AI27" i="17"/>
  <c r="AG27" i="17"/>
  <c r="AD27" i="17"/>
  <c r="AB27" i="17"/>
  <c r="Z27" i="17"/>
  <c r="X27" i="17"/>
  <c r="V27" i="17"/>
  <c r="T27" i="17"/>
  <c r="R27" i="17"/>
  <c r="P27" i="17"/>
  <c r="N27" i="17"/>
  <c r="L27" i="17"/>
  <c r="J27" i="17"/>
  <c r="H27" i="17"/>
  <c r="F27" i="17"/>
  <c r="AM27" i="17" s="1"/>
  <c r="AK26" i="17"/>
  <c r="AI26" i="17"/>
  <c r="AD26" i="17"/>
  <c r="AG26" i="17" s="1"/>
  <c r="AB26" i="17"/>
  <c r="Z26" i="17"/>
  <c r="X26" i="17"/>
  <c r="V26" i="17"/>
  <c r="T26" i="17"/>
  <c r="R26" i="17"/>
  <c r="P26" i="17"/>
  <c r="N26" i="17"/>
  <c r="L26" i="17"/>
  <c r="J26" i="17"/>
  <c r="H26" i="17"/>
  <c r="F26" i="17"/>
  <c r="AM26" i="17" s="1"/>
  <c r="AK25" i="17"/>
  <c r="AI25" i="17"/>
  <c r="AD25" i="17"/>
  <c r="AG25" i="17" s="1"/>
  <c r="AB25" i="17"/>
  <c r="Z25" i="17"/>
  <c r="X25" i="17"/>
  <c r="V25" i="17"/>
  <c r="T25" i="17"/>
  <c r="R25" i="17"/>
  <c r="P25" i="17"/>
  <c r="N25" i="17"/>
  <c r="L25" i="17"/>
  <c r="AM25" i="17" s="1"/>
  <c r="J25" i="17"/>
  <c r="H25" i="17"/>
  <c r="F25" i="17"/>
  <c r="AK24" i="17"/>
  <c r="AI24" i="17"/>
  <c r="AD24" i="17"/>
  <c r="AG24" i="17" s="1"/>
  <c r="AB24" i="17"/>
  <c r="Z24" i="17"/>
  <c r="X24" i="17"/>
  <c r="V24" i="17"/>
  <c r="T24" i="17"/>
  <c r="R24" i="17"/>
  <c r="P24" i="17"/>
  <c r="N24" i="17"/>
  <c r="L24" i="17"/>
  <c r="J24" i="17"/>
  <c r="AM24" i="17" s="1"/>
  <c r="H24" i="17"/>
  <c r="F24" i="17"/>
  <c r="AK23" i="17"/>
  <c r="AI23" i="17"/>
  <c r="AD23" i="17"/>
  <c r="AG23" i="17" s="1"/>
  <c r="AB23" i="17"/>
  <c r="Z23" i="17"/>
  <c r="X23" i="17"/>
  <c r="V23" i="17"/>
  <c r="T23" i="17"/>
  <c r="R23" i="17"/>
  <c r="P23" i="17"/>
  <c r="N23" i="17"/>
  <c r="L23" i="17"/>
  <c r="J23" i="17"/>
  <c r="H23" i="17"/>
  <c r="F23" i="17"/>
  <c r="AM23" i="17" s="1"/>
  <c r="AG22" i="17"/>
  <c r="AE22" i="17"/>
  <c r="AI22" i="17" s="1"/>
  <c r="AD22" i="17"/>
  <c r="AB22" i="17"/>
  <c r="Z22" i="17"/>
  <c r="X22" i="17"/>
  <c r="V22" i="17"/>
  <c r="T22" i="17"/>
  <c r="R22" i="17"/>
  <c r="P22" i="17"/>
  <c r="N22" i="17"/>
  <c r="L22" i="17"/>
  <c r="J22" i="17"/>
  <c r="AF22" i="17" s="1"/>
  <c r="AK22" i="17" s="1"/>
  <c r="H22" i="17"/>
  <c r="F22" i="17"/>
  <c r="AM22" i="17" s="1"/>
  <c r="AE21" i="17"/>
  <c r="AI21" i="17" s="1"/>
  <c r="AD21" i="17"/>
  <c r="AG21" i="17" s="1"/>
  <c r="AB21" i="17"/>
  <c r="Z21" i="17"/>
  <c r="X21" i="17"/>
  <c r="V21" i="17"/>
  <c r="T21" i="17"/>
  <c r="R21" i="17"/>
  <c r="P21" i="17"/>
  <c r="N21" i="17"/>
  <c r="L21" i="17"/>
  <c r="J21" i="17"/>
  <c r="H21" i="17"/>
  <c r="F21" i="17"/>
  <c r="AF21" i="17" s="1"/>
  <c r="AK21" i="17" s="1"/>
  <c r="AK20" i="17"/>
  <c r="AI20" i="17"/>
  <c r="AD20" i="17"/>
  <c r="AG20" i="17" s="1"/>
  <c r="AB20" i="17"/>
  <c r="Z20" i="17"/>
  <c r="X20" i="17"/>
  <c r="V20" i="17"/>
  <c r="T20" i="17"/>
  <c r="R20" i="17"/>
  <c r="P20" i="17"/>
  <c r="N20" i="17"/>
  <c r="L20" i="17"/>
  <c r="J20" i="17"/>
  <c r="AM20" i="17" s="1"/>
  <c r="H20" i="17"/>
  <c r="F20" i="17"/>
  <c r="AG19" i="17"/>
  <c r="AE19" i="17"/>
  <c r="AI19" i="17" s="1"/>
  <c r="AD19" i="17"/>
  <c r="AB19" i="17"/>
  <c r="Z19" i="17"/>
  <c r="X19" i="17"/>
  <c r="V19" i="17"/>
  <c r="T19" i="17"/>
  <c r="R19" i="17"/>
  <c r="P19" i="17"/>
  <c r="N19" i="17"/>
  <c r="L19" i="17"/>
  <c r="J19" i="17"/>
  <c r="H19" i="17"/>
  <c r="F19" i="17"/>
  <c r="AF19" i="17" s="1"/>
  <c r="AK19" i="17" s="1"/>
  <c r="AK18" i="17"/>
  <c r="AI18" i="17"/>
  <c r="AD18" i="17"/>
  <c r="AG18" i="17" s="1"/>
  <c r="AB18" i="17"/>
  <c r="Z18" i="17"/>
  <c r="X18" i="17"/>
  <c r="V18" i="17"/>
  <c r="T18" i="17"/>
  <c r="R18" i="17"/>
  <c r="P18" i="17"/>
  <c r="N18" i="17"/>
  <c r="L18" i="17"/>
  <c r="J18" i="17"/>
  <c r="AM18" i="17" s="1"/>
  <c r="H18" i="17"/>
  <c r="F18" i="17"/>
  <c r="AK17" i="17"/>
  <c r="AI17" i="17"/>
  <c r="AD17" i="17"/>
  <c r="AG17" i="17" s="1"/>
  <c r="AB17" i="17"/>
  <c r="Z17" i="17"/>
  <c r="X17" i="17"/>
  <c r="V17" i="17"/>
  <c r="T17" i="17"/>
  <c r="R17" i="17"/>
  <c r="P17" i="17"/>
  <c r="N17" i="17"/>
  <c r="L17" i="17"/>
  <c r="J17" i="17"/>
  <c r="H17" i="17"/>
  <c r="AM17" i="17" s="1"/>
  <c r="F17" i="17"/>
  <c r="AK16" i="17"/>
  <c r="AI16" i="17"/>
  <c r="AD16" i="17"/>
  <c r="AG16" i="17" s="1"/>
  <c r="AB16" i="17"/>
  <c r="Z16" i="17"/>
  <c r="X16" i="17"/>
  <c r="V16" i="17"/>
  <c r="T16" i="17"/>
  <c r="R16" i="17"/>
  <c r="P16" i="17"/>
  <c r="N16" i="17"/>
  <c r="L16" i="17"/>
  <c r="J16" i="17"/>
  <c r="H16" i="17"/>
  <c r="F16" i="17"/>
  <c r="AM16" i="17" s="1"/>
  <c r="AK15" i="17"/>
  <c r="AI15" i="17"/>
  <c r="AD15" i="17"/>
  <c r="AG15" i="17" s="1"/>
  <c r="AB15" i="17"/>
  <c r="Z15" i="17"/>
  <c r="X15" i="17"/>
  <c r="V15" i="17"/>
  <c r="T15" i="17"/>
  <c r="R15" i="17"/>
  <c r="P15" i="17"/>
  <c r="N15" i="17"/>
  <c r="L15" i="17"/>
  <c r="J15" i="17"/>
  <c r="H15" i="17"/>
  <c r="F15" i="17"/>
  <c r="AM15" i="17" s="1"/>
  <c r="AK14" i="17"/>
  <c r="AI14" i="17"/>
  <c r="AD14" i="17"/>
  <c r="AG14" i="17" s="1"/>
  <c r="AB14" i="17"/>
  <c r="Z14" i="17"/>
  <c r="X14" i="17"/>
  <c r="V14" i="17"/>
  <c r="T14" i="17"/>
  <c r="R14" i="17"/>
  <c r="P14" i="17"/>
  <c r="N14" i="17"/>
  <c r="AM14" i="17" s="1"/>
  <c r="L14" i="17"/>
  <c r="J14" i="17"/>
  <c r="H14" i="17"/>
  <c r="F14" i="17"/>
  <c r="AK13" i="17"/>
  <c r="AI13" i="17"/>
  <c r="AD13" i="17"/>
  <c r="AG13" i="17" s="1"/>
  <c r="AB13" i="17"/>
  <c r="Z13" i="17"/>
  <c r="X13" i="17"/>
  <c r="V13" i="17"/>
  <c r="T13" i="17"/>
  <c r="R13" i="17"/>
  <c r="P13" i="17"/>
  <c r="N13" i="17"/>
  <c r="L13" i="17"/>
  <c r="J13" i="17"/>
  <c r="H13" i="17"/>
  <c r="F13" i="17"/>
  <c r="AK12" i="17"/>
  <c r="AB12" i="17"/>
  <c r="Z12" i="17"/>
  <c r="X12" i="17"/>
  <c r="V12" i="17"/>
  <c r="T12" i="17"/>
  <c r="R12" i="17"/>
  <c r="P12" i="17"/>
  <c r="N12" i="17"/>
  <c r="L12" i="17"/>
  <c r="J12" i="17"/>
  <c r="H12" i="17"/>
  <c r="AM12" i="17" s="1"/>
  <c r="F12" i="17"/>
  <c r="AH12" i="17" s="1"/>
  <c r="AG11" i="17"/>
  <c r="AE11" i="17"/>
  <c r="AI11" i="17" s="1"/>
  <c r="AD11" i="17"/>
  <c r="AB11" i="17"/>
  <c r="Z11" i="17"/>
  <c r="X11" i="17"/>
  <c r="V11" i="17"/>
  <c r="T11" i="17"/>
  <c r="R11" i="17"/>
  <c r="P11" i="17"/>
  <c r="N11" i="17"/>
  <c r="L11" i="17"/>
  <c r="J11" i="17"/>
  <c r="AF11" i="17" s="1"/>
  <c r="AK11" i="17" s="1"/>
  <c r="H11" i="17"/>
  <c r="F11" i="17"/>
  <c r="AM11" i="17" s="1"/>
  <c r="AM8" i="17"/>
  <c r="AK8" i="17"/>
  <c r="AI8" i="17"/>
  <c r="AG8" i="17"/>
  <c r="AF8" i="17"/>
  <c r="AE8" i="17"/>
  <c r="AD8" i="17"/>
  <c r="AM7" i="17"/>
  <c r="AK7" i="17"/>
  <c r="AI7" i="17"/>
  <c r="AF7" i="17"/>
  <c r="AE7" i="17"/>
  <c r="AD7" i="17"/>
  <c r="AG7" i="17" s="1"/>
  <c r="AM13" i="17" l="1"/>
  <c r="AM48" i="17"/>
  <c r="AM56" i="17"/>
  <c r="AH59" i="17"/>
  <c r="AM98" i="17"/>
  <c r="AJ12" i="17"/>
  <c r="AM49" i="17"/>
  <c r="AM57" i="17"/>
  <c r="AM88" i="17"/>
  <c r="AF97" i="17"/>
  <c r="AK97" i="17" s="1"/>
  <c r="AM99" i="17"/>
  <c r="AM104" i="17"/>
  <c r="AM19" i="17"/>
  <c r="AM21" i="17"/>
  <c r="AM52" i="17"/>
  <c r="AM92" i="17"/>
  <c r="AM100" i="17"/>
  <c r="AM102" i="17"/>
  <c r="AM105" i="17"/>
  <c r="AK116" i="16"/>
  <c r="AI116" i="16"/>
  <c r="AD116" i="16"/>
  <c r="AG116" i="16" s="1"/>
  <c r="AB116" i="16"/>
  <c r="Z116" i="16"/>
  <c r="X116" i="16"/>
  <c r="V116" i="16"/>
  <c r="T116" i="16"/>
  <c r="R116" i="16"/>
  <c r="P116" i="16"/>
  <c r="N116" i="16"/>
  <c r="L116" i="16"/>
  <c r="J116" i="16"/>
  <c r="H116" i="16"/>
  <c r="F116" i="16"/>
  <c r="AM116" i="16" s="1"/>
  <c r="AK115" i="16"/>
  <c r="AI115" i="16"/>
  <c r="AD115" i="16"/>
  <c r="AG115" i="16" s="1"/>
  <c r="AB115" i="16"/>
  <c r="Z115" i="16"/>
  <c r="X115" i="16"/>
  <c r="V115" i="16"/>
  <c r="T115" i="16"/>
  <c r="R115" i="16"/>
  <c r="P115" i="16"/>
  <c r="N115" i="16"/>
  <c r="L115" i="16"/>
  <c r="J115" i="16"/>
  <c r="H115" i="16"/>
  <c r="F115" i="16"/>
  <c r="AM115" i="16" s="1"/>
  <c r="AK114" i="16"/>
  <c r="AI114" i="16"/>
  <c r="AD114" i="16"/>
  <c r="AG114" i="16" s="1"/>
  <c r="AB114" i="16"/>
  <c r="Z114" i="16"/>
  <c r="X114" i="16"/>
  <c r="V114" i="16"/>
  <c r="T114" i="16"/>
  <c r="R114" i="16"/>
  <c r="P114" i="16"/>
  <c r="N114" i="16"/>
  <c r="L114" i="16"/>
  <c r="J114" i="16"/>
  <c r="H114" i="16"/>
  <c r="F114" i="16"/>
  <c r="AM114" i="16" s="1"/>
  <c r="AK113" i="16"/>
  <c r="AI113" i="16"/>
  <c r="AG113" i="16"/>
  <c r="AD113" i="16"/>
  <c r="AB113" i="16"/>
  <c r="Z113" i="16"/>
  <c r="X113" i="16"/>
  <c r="V113" i="16"/>
  <c r="T113" i="16"/>
  <c r="R113" i="16"/>
  <c r="P113" i="16"/>
  <c r="N113" i="16"/>
  <c r="L113" i="16"/>
  <c r="J113" i="16"/>
  <c r="H113" i="16"/>
  <c r="F113" i="16"/>
  <c r="AM113" i="16" s="1"/>
  <c r="AK112" i="16"/>
  <c r="AI112" i="16"/>
  <c r="AD112" i="16"/>
  <c r="AG112" i="16" s="1"/>
  <c r="AB112" i="16"/>
  <c r="Z112" i="16"/>
  <c r="X112" i="16"/>
  <c r="V112" i="16"/>
  <c r="T112" i="16"/>
  <c r="R112" i="16"/>
  <c r="P112" i="16"/>
  <c r="N112" i="16"/>
  <c r="L112" i="16"/>
  <c r="J112" i="16"/>
  <c r="H112" i="16"/>
  <c r="F112" i="16"/>
  <c r="AM112" i="16" s="1"/>
  <c r="AK111" i="16"/>
  <c r="AI111" i="16"/>
  <c r="AD111" i="16"/>
  <c r="AG111" i="16" s="1"/>
  <c r="AB111" i="16"/>
  <c r="Z111" i="16"/>
  <c r="X111" i="16"/>
  <c r="V111" i="16"/>
  <c r="T111" i="16"/>
  <c r="R111" i="16"/>
  <c r="P111" i="16"/>
  <c r="N111" i="16"/>
  <c r="L111" i="16"/>
  <c r="J111" i="16"/>
  <c r="H111" i="16"/>
  <c r="F111" i="16"/>
  <c r="AM111" i="16" s="1"/>
  <c r="AE110" i="16"/>
  <c r="AI110" i="16" s="1"/>
  <c r="AD110" i="16"/>
  <c r="AG110" i="16" s="1"/>
  <c r="AB110" i="16"/>
  <c r="Z110" i="16"/>
  <c r="X110" i="16"/>
  <c r="V110" i="16"/>
  <c r="T110" i="16"/>
  <c r="R110" i="16"/>
  <c r="P110" i="16"/>
  <c r="N110" i="16"/>
  <c r="L110" i="16"/>
  <c r="J110" i="16"/>
  <c r="H110" i="16"/>
  <c r="AF110" i="16" s="1"/>
  <c r="AK110" i="16" s="1"/>
  <c r="F110" i="16"/>
  <c r="AM110" i="16" s="1"/>
  <c r="AG109" i="16"/>
  <c r="AE109" i="16"/>
  <c r="AI109" i="16" s="1"/>
  <c r="AD109" i="16"/>
  <c r="AB109" i="16"/>
  <c r="Z109" i="16"/>
  <c r="X109" i="16"/>
  <c r="V109" i="16"/>
  <c r="T109" i="16"/>
  <c r="R109" i="16"/>
  <c r="P109" i="16"/>
  <c r="N109" i="16"/>
  <c r="L109" i="16"/>
  <c r="J109" i="16"/>
  <c r="AF109" i="16" s="1"/>
  <c r="AK109" i="16" s="1"/>
  <c r="H109" i="16"/>
  <c r="F109" i="16"/>
  <c r="AM109" i="16" s="1"/>
  <c r="AK108" i="16"/>
  <c r="AI108" i="16"/>
  <c r="AD108" i="16"/>
  <c r="AG108" i="16" s="1"/>
  <c r="AB108" i="16"/>
  <c r="Z108" i="16"/>
  <c r="X108" i="16"/>
  <c r="V108" i="16"/>
  <c r="T108" i="16"/>
  <c r="R108" i="16"/>
  <c r="P108" i="16"/>
  <c r="N108" i="16"/>
  <c r="L108" i="16"/>
  <c r="J108" i="16"/>
  <c r="H108" i="16"/>
  <c r="F108" i="16"/>
  <c r="AM108" i="16" s="1"/>
  <c r="AK107" i="16"/>
  <c r="AI107" i="16"/>
  <c r="AD107" i="16"/>
  <c r="AG107" i="16" s="1"/>
  <c r="AB107" i="16"/>
  <c r="Z107" i="16"/>
  <c r="X107" i="16"/>
  <c r="V107" i="16"/>
  <c r="T107" i="16"/>
  <c r="R107" i="16"/>
  <c r="P107" i="16"/>
  <c r="N107" i="16"/>
  <c r="L107" i="16"/>
  <c r="J107" i="16"/>
  <c r="H107" i="16"/>
  <c r="F107" i="16"/>
  <c r="AM107" i="16" s="1"/>
  <c r="AE106" i="16"/>
  <c r="AI106" i="16" s="1"/>
  <c r="AD106" i="16"/>
  <c r="AG106" i="16" s="1"/>
  <c r="AB106" i="16"/>
  <c r="Z106" i="16"/>
  <c r="X106" i="16"/>
  <c r="V106" i="16"/>
  <c r="T106" i="16"/>
  <c r="R106" i="16"/>
  <c r="P106" i="16"/>
  <c r="N106" i="16"/>
  <c r="L106" i="16"/>
  <c r="J106" i="16"/>
  <c r="H106" i="16"/>
  <c r="AF106" i="16" s="1"/>
  <c r="AK106" i="16" s="1"/>
  <c r="F106" i="16"/>
  <c r="AM106" i="16" s="1"/>
  <c r="AG105" i="16"/>
  <c r="AE105" i="16"/>
  <c r="AI105" i="16" s="1"/>
  <c r="AD105" i="16"/>
  <c r="AB105" i="16"/>
  <c r="Z105" i="16"/>
  <c r="X105" i="16"/>
  <c r="V105" i="16"/>
  <c r="T105" i="16"/>
  <c r="R105" i="16"/>
  <c r="P105" i="16"/>
  <c r="N105" i="16"/>
  <c r="L105" i="16"/>
  <c r="J105" i="16"/>
  <c r="AF105" i="16" s="1"/>
  <c r="AK105" i="16" s="1"/>
  <c r="H105" i="16"/>
  <c r="F105" i="16"/>
  <c r="AM105" i="16" s="1"/>
  <c r="AE104" i="16"/>
  <c r="AI104" i="16" s="1"/>
  <c r="AD104" i="16"/>
  <c r="AG104" i="16" s="1"/>
  <c r="AB104" i="16"/>
  <c r="Z104" i="16"/>
  <c r="X104" i="16"/>
  <c r="V104" i="16"/>
  <c r="T104" i="16"/>
  <c r="R104" i="16"/>
  <c r="P104" i="16"/>
  <c r="N104" i="16"/>
  <c r="L104" i="16"/>
  <c r="J104" i="16"/>
  <c r="AF104" i="16" s="1"/>
  <c r="AK104" i="16" s="1"/>
  <c r="H104" i="16"/>
  <c r="F104" i="16"/>
  <c r="AM104" i="16" s="1"/>
  <c r="AK103" i="16"/>
  <c r="AI103" i="16"/>
  <c r="AD103" i="16"/>
  <c r="AG103" i="16" s="1"/>
  <c r="AB103" i="16"/>
  <c r="Z103" i="16"/>
  <c r="X103" i="16"/>
  <c r="V103" i="16"/>
  <c r="T103" i="16"/>
  <c r="R103" i="16"/>
  <c r="P103" i="16"/>
  <c r="N103" i="16"/>
  <c r="L103" i="16"/>
  <c r="J103" i="16"/>
  <c r="H103" i="16"/>
  <c r="F103" i="16"/>
  <c r="AM103" i="16" s="1"/>
  <c r="AI102" i="16"/>
  <c r="AG102" i="16"/>
  <c r="AE102" i="16"/>
  <c r="AD102" i="16"/>
  <c r="AB102" i="16"/>
  <c r="Z102" i="16"/>
  <c r="X102" i="16"/>
  <c r="V102" i="16"/>
  <c r="T102" i="16"/>
  <c r="R102" i="16"/>
  <c r="P102" i="16"/>
  <c r="N102" i="16"/>
  <c r="L102" i="16"/>
  <c r="J102" i="16"/>
  <c r="AF102" i="16" s="1"/>
  <c r="AK102" i="16" s="1"/>
  <c r="H102" i="16"/>
  <c r="F102" i="16"/>
  <c r="AM102" i="16" s="1"/>
  <c r="AK101" i="16"/>
  <c r="AI101" i="16"/>
  <c r="AD101" i="16"/>
  <c r="AG101" i="16" s="1"/>
  <c r="AB101" i="16"/>
  <c r="Z101" i="16"/>
  <c r="X101" i="16"/>
  <c r="V101" i="16"/>
  <c r="T101" i="16"/>
  <c r="R101" i="16"/>
  <c r="P101" i="16"/>
  <c r="N101" i="16"/>
  <c r="L101" i="16"/>
  <c r="J101" i="16"/>
  <c r="H101" i="16"/>
  <c r="F101" i="16"/>
  <c r="AM101" i="16" s="1"/>
  <c r="AE100" i="16"/>
  <c r="AI100" i="16" s="1"/>
  <c r="AD100" i="16"/>
  <c r="AG100" i="16" s="1"/>
  <c r="AB100" i="16"/>
  <c r="Z100" i="16"/>
  <c r="X100" i="16"/>
  <c r="V100" i="16"/>
  <c r="T100" i="16"/>
  <c r="R100" i="16"/>
  <c r="P100" i="16"/>
  <c r="N100" i="16"/>
  <c r="L100" i="16"/>
  <c r="J100" i="16"/>
  <c r="AF100" i="16" s="1"/>
  <c r="AK100" i="16" s="1"/>
  <c r="H100" i="16"/>
  <c r="F100" i="16"/>
  <c r="AM100" i="16" s="1"/>
  <c r="AG99" i="16"/>
  <c r="AE99" i="16"/>
  <c r="AI99" i="16" s="1"/>
  <c r="AD99" i="16"/>
  <c r="AB99" i="16"/>
  <c r="Z99" i="16"/>
  <c r="X99" i="16"/>
  <c r="V99" i="16"/>
  <c r="T99" i="16"/>
  <c r="R99" i="16"/>
  <c r="P99" i="16"/>
  <c r="N99" i="16"/>
  <c r="L99" i="16"/>
  <c r="J99" i="16"/>
  <c r="H99" i="16"/>
  <c r="F99" i="16"/>
  <c r="AF99" i="16" s="1"/>
  <c r="AK99" i="16" s="1"/>
  <c r="AE98" i="16"/>
  <c r="AI98" i="16" s="1"/>
  <c r="AD98" i="16"/>
  <c r="AG98" i="16" s="1"/>
  <c r="AB98" i="16"/>
  <c r="Z98" i="16"/>
  <c r="X98" i="16"/>
  <c r="V98" i="16"/>
  <c r="T98" i="16"/>
  <c r="R98" i="16"/>
  <c r="P98" i="16"/>
  <c r="N98" i="16"/>
  <c r="L98" i="16"/>
  <c r="J98" i="16"/>
  <c r="H98" i="16"/>
  <c r="F98" i="16"/>
  <c r="AF98" i="16" s="1"/>
  <c r="AK98" i="16" s="1"/>
  <c r="AE97" i="16"/>
  <c r="AI97" i="16" s="1"/>
  <c r="AD97" i="16"/>
  <c r="AG97" i="16" s="1"/>
  <c r="AB97" i="16"/>
  <c r="Z97" i="16"/>
  <c r="X97" i="16"/>
  <c r="V97" i="16"/>
  <c r="T97" i="16"/>
  <c r="R97" i="16"/>
  <c r="P97" i="16"/>
  <c r="N97" i="16"/>
  <c r="L97" i="16"/>
  <c r="J97" i="16"/>
  <c r="H97" i="16"/>
  <c r="F97" i="16"/>
  <c r="AF97" i="16" s="1"/>
  <c r="AK97" i="16" s="1"/>
  <c r="AK96" i="16"/>
  <c r="AI96" i="16"/>
  <c r="AG96" i="16"/>
  <c r="AB96" i="16"/>
  <c r="Z96" i="16"/>
  <c r="X96" i="16"/>
  <c r="V96" i="16"/>
  <c r="T96" i="16"/>
  <c r="R96" i="16"/>
  <c r="P96" i="16"/>
  <c r="N96" i="16"/>
  <c r="L96" i="16"/>
  <c r="AM96" i="16" s="1"/>
  <c r="J96" i="16"/>
  <c r="H96" i="16"/>
  <c r="F96" i="16"/>
  <c r="AK95" i="16"/>
  <c r="AI95" i="16"/>
  <c r="AG95" i="16"/>
  <c r="AB95" i="16"/>
  <c r="Z95" i="16"/>
  <c r="X95" i="16"/>
  <c r="V95" i="16"/>
  <c r="T95" i="16"/>
  <c r="R95" i="16"/>
  <c r="P95" i="16"/>
  <c r="N95" i="16"/>
  <c r="L95" i="16"/>
  <c r="J95" i="16"/>
  <c r="H95" i="16"/>
  <c r="AM95" i="16" s="1"/>
  <c r="F95" i="16"/>
  <c r="AI94" i="16"/>
  <c r="AE94" i="16"/>
  <c r="AD94" i="16"/>
  <c r="AG94" i="16" s="1"/>
  <c r="AB94" i="16"/>
  <c r="Z94" i="16"/>
  <c r="X94" i="16"/>
  <c r="V94" i="16"/>
  <c r="T94" i="16"/>
  <c r="R94" i="16"/>
  <c r="P94" i="16"/>
  <c r="N94" i="16"/>
  <c r="L94" i="16"/>
  <c r="J94" i="16"/>
  <c r="AF94" i="16" s="1"/>
  <c r="AK94" i="16" s="1"/>
  <c r="H94" i="16"/>
  <c r="F94" i="16"/>
  <c r="AM94" i="16" s="1"/>
  <c r="AK93" i="16"/>
  <c r="AI93" i="16"/>
  <c r="AD93" i="16"/>
  <c r="AG93" i="16" s="1"/>
  <c r="AB93" i="16"/>
  <c r="Z93" i="16"/>
  <c r="X93" i="16"/>
  <c r="V93" i="16"/>
  <c r="T93" i="16"/>
  <c r="R93" i="16"/>
  <c r="P93" i="16"/>
  <c r="N93" i="16"/>
  <c r="L93" i="16"/>
  <c r="J93" i="16"/>
  <c r="H93" i="16"/>
  <c r="AM93" i="16" s="1"/>
  <c r="F93" i="16"/>
  <c r="AG92" i="16"/>
  <c r="AE92" i="16"/>
  <c r="AI92" i="16" s="1"/>
  <c r="AD92" i="16"/>
  <c r="AB92" i="16"/>
  <c r="Z92" i="16"/>
  <c r="X92" i="16"/>
  <c r="V92" i="16"/>
  <c r="T92" i="16"/>
  <c r="R92" i="16"/>
  <c r="P92" i="16"/>
  <c r="N92" i="16"/>
  <c r="L92" i="16"/>
  <c r="J92" i="16"/>
  <c r="AF92" i="16" s="1"/>
  <c r="AK92" i="16" s="1"/>
  <c r="H92" i="16"/>
  <c r="F92" i="16"/>
  <c r="AM92" i="16" s="1"/>
  <c r="AK91" i="16"/>
  <c r="AI91" i="16"/>
  <c r="AG91" i="16"/>
  <c r="AB91" i="16"/>
  <c r="Z91" i="16"/>
  <c r="X91" i="16"/>
  <c r="V91" i="16"/>
  <c r="T91" i="16"/>
  <c r="R91" i="16"/>
  <c r="P91" i="16"/>
  <c r="N91" i="16"/>
  <c r="L91" i="16"/>
  <c r="J91" i="16"/>
  <c r="H91" i="16"/>
  <c r="F91" i="16"/>
  <c r="AM91" i="16" s="1"/>
  <c r="AG90" i="16"/>
  <c r="AE90" i="16"/>
  <c r="AI90" i="16" s="1"/>
  <c r="AD90" i="16"/>
  <c r="AB90" i="16"/>
  <c r="Z90" i="16"/>
  <c r="X90" i="16"/>
  <c r="V90" i="16"/>
  <c r="T90" i="16"/>
  <c r="R90" i="16"/>
  <c r="P90" i="16"/>
  <c r="N90" i="16"/>
  <c r="L90" i="16"/>
  <c r="J90" i="16"/>
  <c r="AF90" i="16" s="1"/>
  <c r="AK90" i="16" s="1"/>
  <c r="H90" i="16"/>
  <c r="F90" i="16"/>
  <c r="AM90" i="16" s="1"/>
  <c r="AE89" i="16"/>
  <c r="AI89" i="16" s="1"/>
  <c r="AD89" i="16"/>
  <c r="AG89" i="16" s="1"/>
  <c r="AB89" i="16"/>
  <c r="Z89" i="16"/>
  <c r="X89" i="16"/>
  <c r="V89" i="16"/>
  <c r="T89" i="16"/>
  <c r="R89" i="16"/>
  <c r="P89" i="16"/>
  <c r="N89" i="16"/>
  <c r="L89" i="16"/>
  <c r="J89" i="16"/>
  <c r="AF89" i="16" s="1"/>
  <c r="AK89" i="16" s="1"/>
  <c r="H89" i="16"/>
  <c r="F89" i="16"/>
  <c r="AM89" i="16" s="1"/>
  <c r="AI88" i="16"/>
  <c r="AE88" i="16"/>
  <c r="AD88" i="16"/>
  <c r="AG88" i="16" s="1"/>
  <c r="AB88" i="16"/>
  <c r="Z88" i="16"/>
  <c r="X88" i="16"/>
  <c r="V88" i="16"/>
  <c r="T88" i="16"/>
  <c r="R88" i="16"/>
  <c r="P88" i="16"/>
  <c r="N88" i="16"/>
  <c r="L88" i="16"/>
  <c r="J88" i="16"/>
  <c r="H88" i="16"/>
  <c r="F88" i="16"/>
  <c r="AF88" i="16" s="1"/>
  <c r="AK88" i="16" s="1"/>
  <c r="AK87" i="16"/>
  <c r="AI87" i="16"/>
  <c r="AD87" i="16"/>
  <c r="AG87" i="16" s="1"/>
  <c r="AB87" i="16"/>
  <c r="Z87" i="16"/>
  <c r="X87" i="16"/>
  <c r="V87" i="16"/>
  <c r="T87" i="16"/>
  <c r="R87" i="16"/>
  <c r="P87" i="16"/>
  <c r="N87" i="16"/>
  <c r="L87" i="16"/>
  <c r="J87" i="16"/>
  <c r="AM87" i="16" s="1"/>
  <c r="H87" i="16"/>
  <c r="F87" i="16"/>
  <c r="AK86" i="16"/>
  <c r="AI86" i="16"/>
  <c r="AG86" i="16"/>
  <c r="AD86" i="16"/>
  <c r="AB86" i="16"/>
  <c r="Z86" i="16"/>
  <c r="X86" i="16"/>
  <c r="V86" i="16"/>
  <c r="T86" i="16"/>
  <c r="R86" i="16"/>
  <c r="P86" i="16"/>
  <c r="N86" i="16"/>
  <c r="L86" i="16"/>
  <c r="J86" i="16"/>
  <c r="H86" i="16"/>
  <c r="AM86" i="16" s="1"/>
  <c r="F86" i="16"/>
  <c r="AK85" i="16"/>
  <c r="AI85" i="16"/>
  <c r="AD85" i="16"/>
  <c r="AG85" i="16" s="1"/>
  <c r="AB85" i="16"/>
  <c r="Z85" i="16"/>
  <c r="X85" i="16"/>
  <c r="V85" i="16"/>
  <c r="T85" i="16"/>
  <c r="R85" i="16"/>
  <c r="P85" i="16"/>
  <c r="N85" i="16"/>
  <c r="L85" i="16"/>
  <c r="J85" i="16"/>
  <c r="H85" i="16"/>
  <c r="F85" i="16"/>
  <c r="AM85" i="16" s="1"/>
  <c r="AK84" i="16"/>
  <c r="AI84" i="16"/>
  <c r="AD84" i="16"/>
  <c r="AG84" i="16" s="1"/>
  <c r="AB84" i="16"/>
  <c r="Z84" i="16"/>
  <c r="X84" i="16"/>
  <c r="V84" i="16"/>
  <c r="T84" i="16"/>
  <c r="R84" i="16"/>
  <c r="P84" i="16"/>
  <c r="N84" i="16"/>
  <c r="L84" i="16"/>
  <c r="J84" i="16"/>
  <c r="H84" i="16"/>
  <c r="F84" i="16"/>
  <c r="AM84" i="16" s="1"/>
  <c r="AK83" i="16"/>
  <c r="AI83" i="16"/>
  <c r="AD83" i="16"/>
  <c r="AG83" i="16" s="1"/>
  <c r="AB83" i="16"/>
  <c r="Z83" i="16"/>
  <c r="X83" i="16"/>
  <c r="V83" i="16"/>
  <c r="T83" i="16"/>
  <c r="R83" i="16"/>
  <c r="P83" i="16"/>
  <c r="N83" i="16"/>
  <c r="L83" i="16"/>
  <c r="J83" i="16"/>
  <c r="H83" i="16"/>
  <c r="F83" i="16"/>
  <c r="AM83" i="16" s="1"/>
  <c r="AE82" i="16"/>
  <c r="AI82" i="16" s="1"/>
  <c r="AD82" i="16"/>
  <c r="AG82" i="16" s="1"/>
  <c r="AB82" i="16"/>
  <c r="Z82" i="16"/>
  <c r="X82" i="16"/>
  <c r="V82" i="16"/>
  <c r="T82" i="16"/>
  <c r="R82" i="16"/>
  <c r="P82" i="16"/>
  <c r="N82" i="16"/>
  <c r="L82" i="16"/>
  <c r="J82" i="16"/>
  <c r="H82" i="16"/>
  <c r="F82" i="16"/>
  <c r="AF82" i="16" s="1"/>
  <c r="AK82" i="16" s="1"/>
  <c r="AE81" i="16"/>
  <c r="AI81" i="16" s="1"/>
  <c r="AD81" i="16"/>
  <c r="AG81" i="16" s="1"/>
  <c r="AB81" i="16"/>
  <c r="Z81" i="16"/>
  <c r="X81" i="16"/>
  <c r="V81" i="16"/>
  <c r="T81" i="16"/>
  <c r="R81" i="16"/>
  <c r="P81" i="16"/>
  <c r="N81" i="16"/>
  <c r="L81" i="16"/>
  <c r="J81" i="16"/>
  <c r="H81" i="16"/>
  <c r="F81" i="16"/>
  <c r="AM81" i="16" s="1"/>
  <c r="AK80" i="16"/>
  <c r="AI80" i="16"/>
  <c r="AG80" i="16"/>
  <c r="AB80" i="16"/>
  <c r="Z80" i="16"/>
  <c r="X80" i="16"/>
  <c r="V80" i="16"/>
  <c r="T80" i="16"/>
  <c r="R80" i="16"/>
  <c r="P80" i="16"/>
  <c r="N80" i="16"/>
  <c r="L80" i="16"/>
  <c r="J80" i="16"/>
  <c r="H80" i="16"/>
  <c r="F80" i="16"/>
  <c r="AM80" i="16" s="1"/>
  <c r="AK79" i="16"/>
  <c r="AI79" i="16"/>
  <c r="AG79" i="16"/>
  <c r="AB79" i="16"/>
  <c r="Z79" i="16"/>
  <c r="X79" i="16"/>
  <c r="V79" i="16"/>
  <c r="T79" i="16"/>
  <c r="R79" i="16"/>
  <c r="P79" i="16"/>
  <c r="N79" i="16"/>
  <c r="L79" i="16"/>
  <c r="AM79" i="16" s="1"/>
  <c r="J79" i="16"/>
  <c r="H79" i="16"/>
  <c r="F79" i="16"/>
  <c r="AK78" i="16"/>
  <c r="AI78" i="16"/>
  <c r="AG78" i="16"/>
  <c r="AB78" i="16"/>
  <c r="Z78" i="16"/>
  <c r="X78" i="16"/>
  <c r="V78" i="16"/>
  <c r="T78" i="16"/>
  <c r="R78" i="16"/>
  <c r="P78" i="16"/>
  <c r="N78" i="16"/>
  <c r="L78" i="16"/>
  <c r="J78" i="16"/>
  <c r="H78" i="16"/>
  <c r="F78" i="16"/>
  <c r="AM78" i="16" s="1"/>
  <c r="AK77" i="16"/>
  <c r="AI77" i="16"/>
  <c r="AG77" i="16"/>
  <c r="AB77" i="16"/>
  <c r="Z77" i="16"/>
  <c r="X77" i="16"/>
  <c r="V77" i="16"/>
  <c r="T77" i="16"/>
  <c r="R77" i="16"/>
  <c r="P77" i="16"/>
  <c r="N77" i="16"/>
  <c r="L77" i="16"/>
  <c r="J77" i="16"/>
  <c r="H77" i="16"/>
  <c r="F77" i="16"/>
  <c r="AM77" i="16" s="1"/>
  <c r="AK76" i="16"/>
  <c r="AI76" i="16"/>
  <c r="AG76" i="16"/>
  <c r="AB76" i="16"/>
  <c r="Z76" i="16"/>
  <c r="X76" i="16"/>
  <c r="V76" i="16"/>
  <c r="T76" i="16"/>
  <c r="R76" i="16"/>
  <c r="P76" i="16"/>
  <c r="N76" i="16"/>
  <c r="L76" i="16"/>
  <c r="J76" i="16"/>
  <c r="AM76" i="16" s="1"/>
  <c r="H76" i="16"/>
  <c r="F76" i="16"/>
  <c r="AK75" i="16"/>
  <c r="AI75" i="16"/>
  <c r="AG75" i="16"/>
  <c r="AB75" i="16"/>
  <c r="Z75" i="16"/>
  <c r="X75" i="16"/>
  <c r="V75" i="16"/>
  <c r="T75" i="16"/>
  <c r="R75" i="16"/>
  <c r="P75" i="16"/>
  <c r="N75" i="16"/>
  <c r="L75" i="16"/>
  <c r="J75" i="16"/>
  <c r="H75" i="16"/>
  <c r="F75" i="16"/>
  <c r="AM75" i="16" s="1"/>
  <c r="AK74" i="16"/>
  <c r="AI74" i="16"/>
  <c r="AG74" i="16"/>
  <c r="AB74" i="16"/>
  <c r="Z74" i="16"/>
  <c r="X74" i="16"/>
  <c r="V74" i="16"/>
  <c r="T74" i="16"/>
  <c r="R74" i="16"/>
  <c r="P74" i="16"/>
  <c r="N74" i="16"/>
  <c r="L74" i="16"/>
  <c r="J74" i="16"/>
  <c r="H74" i="16"/>
  <c r="F74" i="16"/>
  <c r="AM74" i="16" s="1"/>
  <c r="AK73" i="16"/>
  <c r="AI73" i="16"/>
  <c r="AD73" i="16"/>
  <c r="AG73" i="16" s="1"/>
  <c r="AB73" i="16"/>
  <c r="Z73" i="16"/>
  <c r="X73" i="16"/>
  <c r="V73" i="16"/>
  <c r="T73" i="16"/>
  <c r="R73" i="16"/>
  <c r="P73" i="16"/>
  <c r="N73" i="16"/>
  <c r="AM73" i="16" s="1"/>
  <c r="L73" i="16"/>
  <c r="J73" i="16"/>
  <c r="H73" i="16"/>
  <c r="F73" i="16"/>
  <c r="AK72" i="16"/>
  <c r="AI72" i="16"/>
  <c r="AD72" i="16"/>
  <c r="AG72" i="16" s="1"/>
  <c r="AB72" i="16"/>
  <c r="Z72" i="16"/>
  <c r="X72" i="16"/>
  <c r="V72" i="16"/>
  <c r="T72" i="16"/>
  <c r="R72" i="16"/>
  <c r="P72" i="16"/>
  <c r="N72" i="16"/>
  <c r="L72" i="16"/>
  <c r="J72" i="16"/>
  <c r="AM72" i="16" s="1"/>
  <c r="H72" i="16"/>
  <c r="F72" i="16"/>
  <c r="AK71" i="16"/>
  <c r="AI71" i="16"/>
  <c r="AG71" i="16"/>
  <c r="AB71" i="16"/>
  <c r="Z71" i="16"/>
  <c r="X71" i="16"/>
  <c r="V71" i="16"/>
  <c r="T71" i="16"/>
  <c r="R71" i="16"/>
  <c r="P71" i="16"/>
  <c r="N71" i="16"/>
  <c r="L71" i="16"/>
  <c r="J71" i="16"/>
  <c r="H71" i="16"/>
  <c r="F71" i="16"/>
  <c r="AM71" i="16" s="1"/>
  <c r="AK70" i="16"/>
  <c r="AI70" i="16"/>
  <c r="AG70" i="16"/>
  <c r="AB70" i="16"/>
  <c r="Z70" i="16"/>
  <c r="X70" i="16"/>
  <c r="V70" i="16"/>
  <c r="T70" i="16"/>
  <c r="R70" i="16"/>
  <c r="P70" i="16"/>
  <c r="N70" i="16"/>
  <c r="L70" i="16"/>
  <c r="J70" i="16"/>
  <c r="H70" i="16"/>
  <c r="F70" i="16"/>
  <c r="AM70" i="16" s="1"/>
  <c r="AK69" i="16"/>
  <c r="AI69" i="16"/>
  <c r="AD69" i="16"/>
  <c r="AG69" i="16" s="1"/>
  <c r="AB69" i="16"/>
  <c r="Z69" i="16"/>
  <c r="X69" i="16"/>
  <c r="V69" i="16"/>
  <c r="T69" i="16"/>
  <c r="R69" i="16"/>
  <c r="P69" i="16"/>
  <c r="N69" i="16"/>
  <c r="AM69" i="16" s="1"/>
  <c r="L69" i="16"/>
  <c r="J69" i="16"/>
  <c r="H69" i="16"/>
  <c r="F69" i="16"/>
  <c r="AK68" i="16"/>
  <c r="AI68" i="16"/>
  <c r="AG68" i="16"/>
  <c r="AB68" i="16"/>
  <c r="Z68" i="16"/>
  <c r="X68" i="16"/>
  <c r="V68" i="16"/>
  <c r="T68" i="16"/>
  <c r="R68" i="16"/>
  <c r="P68" i="16"/>
  <c r="N68" i="16"/>
  <c r="L68" i="16"/>
  <c r="J68" i="16"/>
  <c r="H68" i="16"/>
  <c r="AM68" i="16" s="1"/>
  <c r="F68" i="16"/>
  <c r="AK67" i="16"/>
  <c r="AI67" i="16"/>
  <c r="AG67" i="16"/>
  <c r="AD67" i="16"/>
  <c r="AB67" i="16"/>
  <c r="Z67" i="16"/>
  <c r="X67" i="16"/>
  <c r="V67" i="16"/>
  <c r="T67" i="16"/>
  <c r="R67" i="16"/>
  <c r="P67" i="16"/>
  <c r="N67" i="16"/>
  <c r="L67" i="16"/>
  <c r="J67" i="16"/>
  <c r="H67" i="16"/>
  <c r="F67" i="16"/>
  <c r="AM67" i="16" s="1"/>
  <c r="AK66" i="16"/>
  <c r="AI66" i="16"/>
  <c r="AD66" i="16"/>
  <c r="AG66" i="16" s="1"/>
  <c r="AB66" i="16"/>
  <c r="Z66" i="16"/>
  <c r="X66" i="16"/>
  <c r="V66" i="16"/>
  <c r="T66" i="16"/>
  <c r="R66" i="16"/>
  <c r="P66" i="16"/>
  <c r="N66" i="16"/>
  <c r="L66" i="16"/>
  <c r="J66" i="16"/>
  <c r="H66" i="16"/>
  <c r="F66" i="16"/>
  <c r="AM66" i="16" s="1"/>
  <c r="AK65" i="16"/>
  <c r="AI65" i="16"/>
  <c r="AD65" i="16"/>
  <c r="AG65" i="16" s="1"/>
  <c r="AB65" i="16"/>
  <c r="Z65" i="16"/>
  <c r="X65" i="16"/>
  <c r="V65" i="16"/>
  <c r="T65" i="16"/>
  <c r="R65" i="16"/>
  <c r="P65" i="16"/>
  <c r="N65" i="16"/>
  <c r="L65" i="16"/>
  <c r="J65" i="16"/>
  <c r="H65" i="16"/>
  <c r="F65" i="16"/>
  <c r="AM65" i="16" s="1"/>
  <c r="AE61" i="16"/>
  <c r="AI61" i="16" s="1"/>
  <c r="AD61" i="16"/>
  <c r="AG61" i="16" s="1"/>
  <c r="AB61" i="16"/>
  <c r="Z61" i="16"/>
  <c r="X61" i="16"/>
  <c r="V61" i="16"/>
  <c r="T61" i="16"/>
  <c r="R61" i="16"/>
  <c r="P61" i="16"/>
  <c r="N61" i="16"/>
  <c r="L61" i="16"/>
  <c r="J61" i="16"/>
  <c r="H61" i="16"/>
  <c r="F61" i="16"/>
  <c r="AF61" i="16" s="1"/>
  <c r="AK61" i="16" s="1"/>
  <c r="AE60" i="16"/>
  <c r="AI60" i="16" s="1"/>
  <c r="AD60" i="16"/>
  <c r="AG60" i="16" s="1"/>
  <c r="AB60" i="16"/>
  <c r="Z60" i="16"/>
  <c r="X60" i="16"/>
  <c r="V60" i="16"/>
  <c r="T60" i="16"/>
  <c r="R60" i="16"/>
  <c r="P60" i="16"/>
  <c r="N60" i="16"/>
  <c r="L60" i="16"/>
  <c r="J60" i="16"/>
  <c r="H60" i="16"/>
  <c r="AF60" i="16" s="1"/>
  <c r="AK60" i="16" s="1"/>
  <c r="F60" i="16"/>
  <c r="AM60" i="16" s="1"/>
  <c r="AK59" i="16"/>
  <c r="AI59" i="16"/>
  <c r="AB59" i="16"/>
  <c r="Z59" i="16"/>
  <c r="X59" i="16"/>
  <c r="V59" i="16"/>
  <c r="T59" i="16"/>
  <c r="R59" i="16"/>
  <c r="P59" i="16"/>
  <c r="N59" i="16"/>
  <c r="L59" i="16"/>
  <c r="J59" i="16"/>
  <c r="H59" i="16"/>
  <c r="F59" i="16"/>
  <c r="AM59" i="16" s="1"/>
  <c r="AK58" i="16"/>
  <c r="AI58" i="16"/>
  <c r="AB58" i="16"/>
  <c r="Z58" i="16"/>
  <c r="X58" i="16"/>
  <c r="V58" i="16"/>
  <c r="T58" i="16"/>
  <c r="R58" i="16"/>
  <c r="P58" i="16"/>
  <c r="N58" i="16"/>
  <c r="L58" i="16"/>
  <c r="AM58" i="16" s="1"/>
  <c r="J58" i="16"/>
  <c r="H58" i="16"/>
  <c r="F58" i="16"/>
  <c r="AH58" i="16" s="1"/>
  <c r="AE57" i="16"/>
  <c r="AI57" i="16" s="1"/>
  <c r="AD57" i="16"/>
  <c r="AG57" i="16" s="1"/>
  <c r="AB57" i="16"/>
  <c r="Z57" i="16"/>
  <c r="X57" i="16"/>
  <c r="V57" i="16"/>
  <c r="T57" i="16"/>
  <c r="R57" i="16"/>
  <c r="P57" i="16"/>
  <c r="N57" i="16"/>
  <c r="L57" i="16"/>
  <c r="J57" i="16"/>
  <c r="H57" i="16"/>
  <c r="F57" i="16"/>
  <c r="AF57" i="16" s="1"/>
  <c r="AK57" i="16" s="1"/>
  <c r="AI56" i="16"/>
  <c r="AE56" i="16"/>
  <c r="AD56" i="16"/>
  <c r="AG56" i="16" s="1"/>
  <c r="AB56" i="16"/>
  <c r="Z56" i="16"/>
  <c r="X56" i="16"/>
  <c r="V56" i="16"/>
  <c r="T56" i="16"/>
  <c r="R56" i="16"/>
  <c r="P56" i="16"/>
  <c r="N56" i="16"/>
  <c r="L56" i="16"/>
  <c r="J56" i="16"/>
  <c r="H56" i="16"/>
  <c r="F56" i="16"/>
  <c r="AF56" i="16" s="1"/>
  <c r="AK56" i="16" s="1"/>
  <c r="AK55" i="16"/>
  <c r="AI55" i="16"/>
  <c r="AD55" i="16"/>
  <c r="AG55" i="16" s="1"/>
  <c r="AB55" i="16"/>
  <c r="Z55" i="16"/>
  <c r="X55" i="16"/>
  <c r="V55" i="16"/>
  <c r="T55" i="16"/>
  <c r="R55" i="16"/>
  <c r="P55" i="16"/>
  <c r="N55" i="16"/>
  <c r="AM55" i="16" s="1"/>
  <c r="L55" i="16"/>
  <c r="J55" i="16"/>
  <c r="H55" i="16"/>
  <c r="F55" i="16"/>
  <c r="AK54" i="16"/>
  <c r="AI54" i="16"/>
  <c r="AD54" i="16"/>
  <c r="AG54" i="16" s="1"/>
  <c r="AB54" i="16"/>
  <c r="Z54" i="16"/>
  <c r="X54" i="16"/>
  <c r="V54" i="16"/>
  <c r="T54" i="16"/>
  <c r="R54" i="16"/>
  <c r="P54" i="16"/>
  <c r="N54" i="16"/>
  <c r="L54" i="16"/>
  <c r="J54" i="16"/>
  <c r="AM54" i="16" s="1"/>
  <c r="H54" i="16"/>
  <c r="F54" i="16"/>
  <c r="AK53" i="16"/>
  <c r="AI53" i="16"/>
  <c r="AD53" i="16"/>
  <c r="AG53" i="16" s="1"/>
  <c r="AB53" i="16"/>
  <c r="Z53" i="16"/>
  <c r="X53" i="16"/>
  <c r="V53" i="16"/>
  <c r="T53" i="16"/>
  <c r="R53" i="16"/>
  <c r="P53" i="16"/>
  <c r="N53" i="16"/>
  <c r="L53" i="16"/>
  <c r="J53" i="16"/>
  <c r="H53" i="16"/>
  <c r="AM53" i="16" s="1"/>
  <c r="F53" i="16"/>
  <c r="AE52" i="16"/>
  <c r="AI52" i="16" s="1"/>
  <c r="AD52" i="16"/>
  <c r="AG52" i="16" s="1"/>
  <c r="AB52" i="16"/>
  <c r="Z52" i="16"/>
  <c r="X52" i="16"/>
  <c r="V52" i="16"/>
  <c r="T52" i="16"/>
  <c r="R52" i="16"/>
  <c r="P52" i="16"/>
  <c r="N52" i="16"/>
  <c r="L52" i="16"/>
  <c r="J52" i="16"/>
  <c r="AF52" i="16" s="1"/>
  <c r="AK52" i="16" s="1"/>
  <c r="H52" i="16"/>
  <c r="F52" i="16"/>
  <c r="AM52" i="16" s="1"/>
  <c r="AK51" i="16"/>
  <c r="AI51" i="16"/>
  <c r="AD51" i="16"/>
  <c r="AG51" i="16" s="1"/>
  <c r="AB51" i="16"/>
  <c r="Z51" i="16"/>
  <c r="X51" i="16"/>
  <c r="V51" i="16"/>
  <c r="T51" i="16"/>
  <c r="R51" i="16"/>
  <c r="P51" i="16"/>
  <c r="N51" i="16"/>
  <c r="L51" i="16"/>
  <c r="J51" i="16"/>
  <c r="H51" i="16"/>
  <c r="AM51" i="16" s="1"/>
  <c r="F51" i="16"/>
  <c r="AI50" i="16"/>
  <c r="AG50" i="16"/>
  <c r="AE50" i="16"/>
  <c r="AD50" i="16"/>
  <c r="AB50" i="16"/>
  <c r="Z50" i="16"/>
  <c r="X50" i="16"/>
  <c r="V50" i="16"/>
  <c r="T50" i="16"/>
  <c r="R50" i="16"/>
  <c r="P50" i="16"/>
  <c r="N50" i="16"/>
  <c r="L50" i="16"/>
  <c r="J50" i="16"/>
  <c r="AF50" i="16" s="1"/>
  <c r="AK50" i="16" s="1"/>
  <c r="H50" i="16"/>
  <c r="F50" i="16"/>
  <c r="AM50" i="16" s="1"/>
  <c r="AE49" i="16"/>
  <c r="AI49" i="16" s="1"/>
  <c r="AD49" i="16"/>
  <c r="AG49" i="16" s="1"/>
  <c r="AB49" i="16"/>
  <c r="Z49" i="16"/>
  <c r="X49" i="16"/>
  <c r="V49" i="16"/>
  <c r="T49" i="16"/>
  <c r="R49" i="16"/>
  <c r="P49" i="16"/>
  <c r="N49" i="16"/>
  <c r="L49" i="16"/>
  <c r="J49" i="16"/>
  <c r="H49" i="16"/>
  <c r="F49" i="16"/>
  <c r="AF49" i="16" s="1"/>
  <c r="AK49" i="16" s="1"/>
  <c r="AE48" i="16"/>
  <c r="AI48" i="16" s="1"/>
  <c r="AD48" i="16"/>
  <c r="AG48" i="16" s="1"/>
  <c r="AB48" i="16"/>
  <c r="Z48" i="16"/>
  <c r="X48" i="16"/>
  <c r="V48" i="16"/>
  <c r="T48" i="16"/>
  <c r="R48" i="16"/>
  <c r="P48" i="16"/>
  <c r="N48" i="16"/>
  <c r="L48" i="16"/>
  <c r="J48" i="16"/>
  <c r="H48" i="16"/>
  <c r="F48" i="16"/>
  <c r="AF48" i="16" s="1"/>
  <c r="AK48" i="16" s="1"/>
  <c r="AE47" i="16"/>
  <c r="AI47" i="16" s="1"/>
  <c r="AD47" i="16"/>
  <c r="AG47" i="16" s="1"/>
  <c r="AB47" i="16"/>
  <c r="Z47" i="16"/>
  <c r="X47" i="16"/>
  <c r="V47" i="16"/>
  <c r="T47" i="16"/>
  <c r="R47" i="16"/>
  <c r="P47" i="16"/>
  <c r="N47" i="16"/>
  <c r="L47" i="16"/>
  <c r="J47" i="16"/>
  <c r="H47" i="16"/>
  <c r="F47" i="16"/>
  <c r="AF47" i="16" s="1"/>
  <c r="AK47" i="16" s="1"/>
  <c r="AE46" i="16"/>
  <c r="AI46" i="16" s="1"/>
  <c r="AD46" i="16"/>
  <c r="AG46" i="16" s="1"/>
  <c r="AB46" i="16"/>
  <c r="Z46" i="16"/>
  <c r="X46" i="16"/>
  <c r="V46" i="16"/>
  <c r="T46" i="16"/>
  <c r="R46" i="16"/>
  <c r="P46" i="16"/>
  <c r="N46" i="16"/>
  <c r="L46" i="16"/>
  <c r="J46" i="16"/>
  <c r="H46" i="16"/>
  <c r="F46" i="16"/>
  <c r="AM46" i="16" s="1"/>
  <c r="AK45" i="16"/>
  <c r="AI45" i="16"/>
  <c r="AD45" i="16"/>
  <c r="AG45" i="16" s="1"/>
  <c r="AB45" i="16"/>
  <c r="Z45" i="16"/>
  <c r="X45" i="16"/>
  <c r="V45" i="16"/>
  <c r="T45" i="16"/>
  <c r="R45" i="16"/>
  <c r="P45" i="16"/>
  <c r="N45" i="16"/>
  <c r="L45" i="16"/>
  <c r="J45" i="16"/>
  <c r="H45" i="16"/>
  <c r="F45" i="16"/>
  <c r="AM45" i="16" s="1"/>
  <c r="AE44" i="16"/>
  <c r="AI44" i="16" s="1"/>
  <c r="AD44" i="16"/>
  <c r="AG44" i="16" s="1"/>
  <c r="AB44" i="16"/>
  <c r="Z44" i="16"/>
  <c r="X44" i="16"/>
  <c r="V44" i="16"/>
  <c r="T44" i="16"/>
  <c r="R44" i="16"/>
  <c r="P44" i="16"/>
  <c r="N44" i="16"/>
  <c r="L44" i="16"/>
  <c r="J44" i="16"/>
  <c r="H44" i="16"/>
  <c r="AF44" i="16" s="1"/>
  <c r="AK44" i="16" s="1"/>
  <c r="F44" i="16"/>
  <c r="AM44" i="16" s="1"/>
  <c r="AE43" i="16"/>
  <c r="AI43" i="16" s="1"/>
  <c r="AD43" i="16"/>
  <c r="AG43" i="16" s="1"/>
  <c r="AB43" i="16"/>
  <c r="Z43" i="16"/>
  <c r="X43" i="16"/>
  <c r="V43" i="16"/>
  <c r="T43" i="16"/>
  <c r="R43" i="16"/>
  <c r="P43" i="16"/>
  <c r="N43" i="16"/>
  <c r="L43" i="16"/>
  <c r="J43" i="16"/>
  <c r="AF43" i="16" s="1"/>
  <c r="AK43" i="16" s="1"/>
  <c r="H43" i="16"/>
  <c r="F43" i="16"/>
  <c r="AM43" i="16" s="1"/>
  <c r="AK42" i="16"/>
  <c r="AI42" i="16"/>
  <c r="AD42" i="16"/>
  <c r="AG42" i="16" s="1"/>
  <c r="AB42" i="16"/>
  <c r="Z42" i="16"/>
  <c r="X42" i="16"/>
  <c r="V42" i="16"/>
  <c r="T42" i="16"/>
  <c r="R42" i="16"/>
  <c r="P42" i="16"/>
  <c r="N42" i="16"/>
  <c r="L42" i="16"/>
  <c r="J42" i="16"/>
  <c r="H42" i="16"/>
  <c r="F42" i="16"/>
  <c r="AM42" i="16" s="1"/>
  <c r="AK41" i="16"/>
  <c r="AI41" i="16"/>
  <c r="AG41" i="16"/>
  <c r="AB41" i="16"/>
  <c r="Z41" i="16"/>
  <c r="X41" i="16"/>
  <c r="V41" i="16"/>
  <c r="T41" i="16"/>
  <c r="R41" i="16"/>
  <c r="P41" i="16"/>
  <c r="N41" i="16"/>
  <c r="L41" i="16"/>
  <c r="J41" i="16"/>
  <c r="H41" i="16"/>
  <c r="F41" i="16"/>
  <c r="AM41" i="16" s="1"/>
  <c r="AK40" i="16"/>
  <c r="AI40" i="16"/>
  <c r="AG40" i="16"/>
  <c r="AB40" i="16"/>
  <c r="Z40" i="16"/>
  <c r="X40" i="16"/>
  <c r="V40" i="16"/>
  <c r="T40" i="16"/>
  <c r="R40" i="16"/>
  <c r="P40" i="16"/>
  <c r="N40" i="16"/>
  <c r="L40" i="16"/>
  <c r="AM40" i="16" s="1"/>
  <c r="J40" i="16"/>
  <c r="H40" i="16"/>
  <c r="F40" i="16"/>
  <c r="AK39" i="16"/>
  <c r="AI39" i="16"/>
  <c r="AG39" i="16"/>
  <c r="AB39" i="16"/>
  <c r="Z39" i="16"/>
  <c r="X39" i="16"/>
  <c r="V39" i="16"/>
  <c r="T39" i="16"/>
  <c r="R39" i="16"/>
  <c r="P39" i="16"/>
  <c r="N39" i="16"/>
  <c r="L39" i="16"/>
  <c r="J39" i="16"/>
  <c r="H39" i="16"/>
  <c r="F39" i="16"/>
  <c r="AM39" i="16" s="1"/>
  <c r="AK38" i="16"/>
  <c r="AI38" i="16"/>
  <c r="AG38" i="16"/>
  <c r="AB38" i="16"/>
  <c r="Z38" i="16"/>
  <c r="X38" i="16"/>
  <c r="V38" i="16"/>
  <c r="T38" i="16"/>
  <c r="R38" i="16"/>
  <c r="P38" i="16"/>
  <c r="N38" i="16"/>
  <c r="L38" i="16"/>
  <c r="J38" i="16"/>
  <c r="H38" i="16"/>
  <c r="F38" i="16"/>
  <c r="AM38" i="16" s="1"/>
  <c r="AK37" i="16"/>
  <c r="AI37" i="16"/>
  <c r="AG37" i="16"/>
  <c r="AB37" i="16"/>
  <c r="Z37" i="16"/>
  <c r="X37" i="16"/>
  <c r="V37" i="16"/>
  <c r="T37" i="16"/>
  <c r="R37" i="16"/>
  <c r="P37" i="16"/>
  <c r="N37" i="16"/>
  <c r="L37" i="16"/>
  <c r="AM37" i="16" s="1"/>
  <c r="J37" i="16"/>
  <c r="H37" i="16"/>
  <c r="F37" i="16"/>
  <c r="AK36" i="16"/>
  <c r="AI36" i="16"/>
  <c r="AG36" i="16"/>
  <c r="AB36" i="16"/>
  <c r="Z36" i="16"/>
  <c r="X36" i="16"/>
  <c r="V36" i="16"/>
  <c r="T36" i="16"/>
  <c r="R36" i="16"/>
  <c r="P36" i="16"/>
  <c r="N36" i="16"/>
  <c r="L36" i="16"/>
  <c r="J36" i="16"/>
  <c r="H36" i="16"/>
  <c r="F36" i="16"/>
  <c r="AM36" i="16" s="1"/>
  <c r="AK35" i="16"/>
  <c r="AI35" i="16"/>
  <c r="AG35" i="16"/>
  <c r="AB35" i="16"/>
  <c r="Z35" i="16"/>
  <c r="X35" i="16"/>
  <c r="V35" i="16"/>
  <c r="T35" i="16"/>
  <c r="R35" i="16"/>
  <c r="P35" i="16"/>
  <c r="N35" i="16"/>
  <c r="L35" i="16"/>
  <c r="J35" i="16"/>
  <c r="H35" i="16"/>
  <c r="F35" i="16"/>
  <c r="AM35" i="16" s="1"/>
  <c r="AK34" i="16"/>
  <c r="AI34" i="16"/>
  <c r="AG34" i="16"/>
  <c r="AB34" i="16"/>
  <c r="Z34" i="16"/>
  <c r="X34" i="16"/>
  <c r="V34" i="16"/>
  <c r="T34" i="16"/>
  <c r="R34" i="16"/>
  <c r="P34" i="16"/>
  <c r="N34" i="16"/>
  <c r="L34" i="16"/>
  <c r="AM34" i="16" s="1"/>
  <c r="J34" i="16"/>
  <c r="H34" i="16"/>
  <c r="F34" i="16"/>
  <c r="AK33" i="16"/>
  <c r="AI33" i="16"/>
  <c r="AG33" i="16"/>
  <c r="AB33" i="16"/>
  <c r="Z33" i="16"/>
  <c r="X33" i="16"/>
  <c r="V33" i="16"/>
  <c r="T33" i="16"/>
  <c r="R33" i="16"/>
  <c r="P33" i="16"/>
  <c r="N33" i="16"/>
  <c r="L33" i="16"/>
  <c r="J33" i="16"/>
  <c r="H33" i="16"/>
  <c r="F33" i="16"/>
  <c r="AM33" i="16" s="1"/>
  <c r="AK32" i="16"/>
  <c r="AI32" i="16"/>
  <c r="AG32" i="16"/>
  <c r="AB32" i="16"/>
  <c r="Z32" i="16"/>
  <c r="X32" i="16"/>
  <c r="V32" i="16"/>
  <c r="T32" i="16"/>
  <c r="R32" i="16"/>
  <c r="P32" i="16"/>
  <c r="N32" i="16"/>
  <c r="L32" i="16"/>
  <c r="J32" i="16"/>
  <c r="H32" i="16"/>
  <c r="F32" i="16"/>
  <c r="AM32" i="16" s="1"/>
  <c r="AK31" i="16"/>
  <c r="AI31" i="16"/>
  <c r="AG31" i="16"/>
  <c r="AB31" i="16"/>
  <c r="Z31" i="16"/>
  <c r="X31" i="16"/>
  <c r="V31" i="16"/>
  <c r="T31" i="16"/>
  <c r="R31" i="16"/>
  <c r="P31" i="16"/>
  <c r="N31" i="16"/>
  <c r="L31" i="16"/>
  <c r="AM31" i="16" s="1"/>
  <c r="J31" i="16"/>
  <c r="H31" i="16"/>
  <c r="F31" i="16"/>
  <c r="AK30" i="16"/>
  <c r="AI30" i="16"/>
  <c r="AD30" i="16"/>
  <c r="AG30" i="16" s="1"/>
  <c r="AB30" i="16"/>
  <c r="Z30" i="16"/>
  <c r="X30" i="16"/>
  <c r="V30" i="16"/>
  <c r="T30" i="16"/>
  <c r="R30" i="16"/>
  <c r="P30" i="16"/>
  <c r="N30" i="16"/>
  <c r="L30" i="16"/>
  <c r="J30" i="16"/>
  <c r="H30" i="16"/>
  <c r="AM30" i="16" s="1"/>
  <c r="F30" i="16"/>
  <c r="AK29" i="16"/>
  <c r="AI29" i="16"/>
  <c r="AG29" i="16"/>
  <c r="AD29" i="16"/>
  <c r="AB29" i="16"/>
  <c r="Z29" i="16"/>
  <c r="X29" i="16"/>
  <c r="V29" i="16"/>
  <c r="T29" i="16"/>
  <c r="R29" i="16"/>
  <c r="P29" i="16"/>
  <c r="N29" i="16"/>
  <c r="L29" i="16"/>
  <c r="J29" i="16"/>
  <c r="H29" i="16"/>
  <c r="F29" i="16"/>
  <c r="AM29" i="16" s="1"/>
  <c r="AK28" i="16"/>
  <c r="AI28" i="16"/>
  <c r="AD28" i="16"/>
  <c r="AG28" i="16" s="1"/>
  <c r="AB28" i="16"/>
  <c r="Z28" i="16"/>
  <c r="X28" i="16"/>
  <c r="V28" i="16"/>
  <c r="T28" i="16"/>
  <c r="R28" i="16"/>
  <c r="P28" i="16"/>
  <c r="N28" i="16"/>
  <c r="L28" i="16"/>
  <c r="J28" i="16"/>
  <c r="H28" i="16"/>
  <c r="F28" i="16"/>
  <c r="AM28" i="16" s="1"/>
  <c r="AK27" i="16"/>
  <c r="AI27" i="16"/>
  <c r="AD27" i="16"/>
  <c r="AG27" i="16" s="1"/>
  <c r="AB27" i="16"/>
  <c r="Z27" i="16"/>
  <c r="X27" i="16"/>
  <c r="V27" i="16"/>
  <c r="T27" i="16"/>
  <c r="R27" i="16"/>
  <c r="P27" i="16"/>
  <c r="N27" i="16"/>
  <c r="L27" i="16"/>
  <c r="J27" i="16"/>
  <c r="H27" i="16"/>
  <c r="F27" i="16"/>
  <c r="AM27" i="16" s="1"/>
  <c r="AK26" i="16"/>
  <c r="AI26" i="16"/>
  <c r="AD26" i="16"/>
  <c r="AG26" i="16" s="1"/>
  <c r="AB26" i="16"/>
  <c r="Z26" i="16"/>
  <c r="X26" i="16"/>
  <c r="V26" i="16"/>
  <c r="T26" i="16"/>
  <c r="R26" i="16"/>
  <c r="P26" i="16"/>
  <c r="N26" i="16"/>
  <c r="AM26" i="16" s="1"/>
  <c r="L26" i="16"/>
  <c r="J26" i="16"/>
  <c r="H26" i="16"/>
  <c r="F26" i="16"/>
  <c r="AK25" i="16"/>
  <c r="AI25" i="16"/>
  <c r="AG25" i="16"/>
  <c r="AD25" i="16"/>
  <c r="AB25" i="16"/>
  <c r="Z25" i="16"/>
  <c r="X25" i="16"/>
  <c r="V25" i="16"/>
  <c r="T25" i="16"/>
  <c r="R25" i="16"/>
  <c r="P25" i="16"/>
  <c r="N25" i="16"/>
  <c r="L25" i="16"/>
  <c r="J25" i="16"/>
  <c r="AM25" i="16" s="1"/>
  <c r="H25" i="16"/>
  <c r="F25" i="16"/>
  <c r="AK24" i="16"/>
  <c r="AI24" i="16"/>
  <c r="AD24" i="16"/>
  <c r="AG24" i="16" s="1"/>
  <c r="AB24" i="16"/>
  <c r="Z24" i="16"/>
  <c r="X24" i="16"/>
  <c r="V24" i="16"/>
  <c r="T24" i="16"/>
  <c r="R24" i="16"/>
  <c r="P24" i="16"/>
  <c r="N24" i="16"/>
  <c r="L24" i="16"/>
  <c r="J24" i="16"/>
  <c r="H24" i="16"/>
  <c r="AM24" i="16" s="1"/>
  <c r="F24" i="16"/>
  <c r="AK23" i="16"/>
  <c r="AI23" i="16"/>
  <c r="AD23" i="16"/>
  <c r="AG23" i="16" s="1"/>
  <c r="AB23" i="16"/>
  <c r="Z23" i="16"/>
  <c r="X23" i="16"/>
  <c r="V23" i="16"/>
  <c r="T23" i="16"/>
  <c r="R23" i="16"/>
  <c r="P23" i="16"/>
  <c r="N23" i="16"/>
  <c r="L23" i="16"/>
  <c r="J23" i="16"/>
  <c r="H23" i="16"/>
  <c r="F23" i="16"/>
  <c r="AM23" i="16" s="1"/>
  <c r="AE22" i="16"/>
  <c r="AI22" i="16" s="1"/>
  <c r="AD22" i="16"/>
  <c r="AG22" i="16" s="1"/>
  <c r="AB22" i="16"/>
  <c r="Z22" i="16"/>
  <c r="X22" i="16"/>
  <c r="V22" i="16"/>
  <c r="T22" i="16"/>
  <c r="R22" i="16"/>
  <c r="P22" i="16"/>
  <c r="N22" i="16"/>
  <c r="L22" i="16"/>
  <c r="J22" i="16"/>
  <c r="H22" i="16"/>
  <c r="AF22" i="16" s="1"/>
  <c r="AK22" i="16" s="1"/>
  <c r="F22" i="16"/>
  <c r="AM22" i="16" s="1"/>
  <c r="AG21" i="16"/>
  <c r="AE21" i="16"/>
  <c r="AI21" i="16" s="1"/>
  <c r="AD21" i="16"/>
  <c r="AB21" i="16"/>
  <c r="Z21" i="16"/>
  <c r="X21" i="16"/>
  <c r="V21" i="16"/>
  <c r="T21" i="16"/>
  <c r="R21" i="16"/>
  <c r="P21" i="16"/>
  <c r="N21" i="16"/>
  <c r="L21" i="16"/>
  <c r="J21" i="16"/>
  <c r="AF21" i="16" s="1"/>
  <c r="AK21" i="16" s="1"/>
  <c r="H21" i="16"/>
  <c r="F21" i="16"/>
  <c r="AM21" i="16" s="1"/>
  <c r="AK20" i="16"/>
  <c r="AI20" i="16"/>
  <c r="AD20" i="16"/>
  <c r="AG20" i="16" s="1"/>
  <c r="AB20" i="16"/>
  <c r="Z20" i="16"/>
  <c r="X20" i="16"/>
  <c r="V20" i="16"/>
  <c r="T20" i="16"/>
  <c r="R20" i="16"/>
  <c r="P20" i="16"/>
  <c r="N20" i="16"/>
  <c r="L20" i="16"/>
  <c r="J20" i="16"/>
  <c r="H20" i="16"/>
  <c r="AM20" i="16" s="1"/>
  <c r="F20" i="16"/>
  <c r="AE19" i="16"/>
  <c r="AI19" i="16" s="1"/>
  <c r="AD19" i="16"/>
  <c r="AG19" i="16" s="1"/>
  <c r="AB19" i="16"/>
  <c r="Z19" i="16"/>
  <c r="X19" i="16"/>
  <c r="V19" i="16"/>
  <c r="T19" i="16"/>
  <c r="R19" i="16"/>
  <c r="P19" i="16"/>
  <c r="N19" i="16"/>
  <c r="L19" i="16"/>
  <c r="J19" i="16"/>
  <c r="AF19" i="16" s="1"/>
  <c r="AK19" i="16" s="1"/>
  <c r="H19" i="16"/>
  <c r="F19" i="16"/>
  <c r="AM19" i="16" s="1"/>
  <c r="AK18" i="16"/>
  <c r="AI18" i="16"/>
  <c r="AG18" i="16"/>
  <c r="AD18" i="16"/>
  <c r="AB18" i="16"/>
  <c r="Z18" i="16"/>
  <c r="X18" i="16"/>
  <c r="V18" i="16"/>
  <c r="T18" i="16"/>
  <c r="R18" i="16"/>
  <c r="P18" i="16"/>
  <c r="N18" i="16"/>
  <c r="L18" i="16"/>
  <c r="J18" i="16"/>
  <c r="H18" i="16"/>
  <c r="AM18" i="16" s="1"/>
  <c r="F18" i="16"/>
  <c r="AK17" i="16"/>
  <c r="AI17" i="16"/>
  <c r="AD17" i="16"/>
  <c r="AG17" i="16" s="1"/>
  <c r="AB17" i="16"/>
  <c r="Z17" i="16"/>
  <c r="X17" i="16"/>
  <c r="V17" i="16"/>
  <c r="T17" i="16"/>
  <c r="R17" i="16"/>
  <c r="P17" i="16"/>
  <c r="N17" i="16"/>
  <c r="L17" i="16"/>
  <c r="J17" i="16"/>
  <c r="H17" i="16"/>
  <c r="F17" i="16"/>
  <c r="AM17" i="16" s="1"/>
  <c r="AK16" i="16"/>
  <c r="AI16" i="16"/>
  <c r="AD16" i="16"/>
  <c r="AG16" i="16" s="1"/>
  <c r="AB16" i="16"/>
  <c r="Z16" i="16"/>
  <c r="X16" i="16"/>
  <c r="V16" i="16"/>
  <c r="T16" i="16"/>
  <c r="R16" i="16"/>
  <c r="P16" i="16"/>
  <c r="N16" i="16"/>
  <c r="L16" i="16"/>
  <c r="J16" i="16"/>
  <c r="H16" i="16"/>
  <c r="F16" i="16"/>
  <c r="AM16" i="16" s="1"/>
  <c r="AK15" i="16"/>
  <c r="AI15" i="16"/>
  <c r="AD15" i="16"/>
  <c r="AG15" i="16" s="1"/>
  <c r="AB15" i="16"/>
  <c r="Z15" i="16"/>
  <c r="X15" i="16"/>
  <c r="V15" i="16"/>
  <c r="T15" i="16"/>
  <c r="R15" i="16"/>
  <c r="P15" i="16"/>
  <c r="N15" i="16"/>
  <c r="AM15" i="16" s="1"/>
  <c r="L15" i="16"/>
  <c r="J15" i="16"/>
  <c r="H15" i="16"/>
  <c r="F15" i="16"/>
  <c r="AK14" i="16"/>
  <c r="AI14" i="16"/>
  <c r="AD14" i="16"/>
  <c r="AG14" i="16" s="1"/>
  <c r="AB14" i="16"/>
  <c r="Z14" i="16"/>
  <c r="X14" i="16"/>
  <c r="V14" i="16"/>
  <c r="T14" i="16"/>
  <c r="R14" i="16"/>
  <c r="P14" i="16"/>
  <c r="N14" i="16"/>
  <c r="L14" i="16"/>
  <c r="AM14" i="16" s="1"/>
  <c r="J14" i="16"/>
  <c r="H14" i="16"/>
  <c r="F14" i="16"/>
  <c r="AK13" i="16"/>
  <c r="AI13" i="16"/>
  <c r="AD13" i="16"/>
  <c r="AG13" i="16" s="1"/>
  <c r="AB13" i="16"/>
  <c r="Z13" i="16"/>
  <c r="X13" i="16"/>
  <c r="V13" i="16"/>
  <c r="T13" i="16"/>
  <c r="R13" i="16"/>
  <c r="P13" i="16"/>
  <c r="N13" i="16"/>
  <c r="L13" i="16"/>
  <c r="J13" i="16"/>
  <c r="H13" i="16"/>
  <c r="F13" i="16"/>
  <c r="AK12" i="16"/>
  <c r="AB12" i="16"/>
  <c r="Z12" i="16"/>
  <c r="X12" i="16"/>
  <c r="V12" i="16"/>
  <c r="T12" i="16"/>
  <c r="R12" i="16"/>
  <c r="P12" i="16"/>
  <c r="N12" i="16"/>
  <c r="L12" i="16"/>
  <c r="J12" i="16"/>
  <c r="H12" i="16"/>
  <c r="F12" i="16"/>
  <c r="AM12" i="16" s="1"/>
  <c r="AE11" i="16"/>
  <c r="AI11" i="16" s="1"/>
  <c r="AD11" i="16"/>
  <c r="AG11" i="16" s="1"/>
  <c r="AB11" i="16"/>
  <c r="Z11" i="16"/>
  <c r="X11" i="16"/>
  <c r="V11" i="16"/>
  <c r="T11" i="16"/>
  <c r="R11" i="16"/>
  <c r="P11" i="16"/>
  <c r="N11" i="16"/>
  <c r="L11" i="16"/>
  <c r="J11" i="16"/>
  <c r="H11" i="16"/>
  <c r="AF11" i="16" s="1"/>
  <c r="AK11" i="16" s="1"/>
  <c r="F11" i="16"/>
  <c r="AM11" i="16" s="1"/>
  <c r="AM8" i="16"/>
  <c r="AI8" i="16"/>
  <c r="AG8" i="16"/>
  <c r="AF8" i="16"/>
  <c r="AK8" i="16" s="1"/>
  <c r="AE8" i="16"/>
  <c r="AD8" i="16"/>
  <c r="AM7" i="16"/>
  <c r="AK7" i="16"/>
  <c r="AI7" i="16"/>
  <c r="AG7" i="16"/>
  <c r="AF7" i="16"/>
  <c r="AE7" i="16"/>
  <c r="AD7" i="16"/>
  <c r="AM13" i="16" l="1"/>
  <c r="AM47" i="16"/>
  <c r="AM61" i="16"/>
  <c r="AM82" i="16"/>
  <c r="AM97" i="16"/>
  <c r="AF46" i="16"/>
  <c r="AK46" i="16" s="1"/>
  <c r="AM48" i="16"/>
  <c r="AM56" i="16"/>
  <c r="AH59" i="16"/>
  <c r="AF81" i="16"/>
  <c r="AK81" i="16" s="1"/>
  <c r="AM98" i="16"/>
  <c r="AJ12" i="16"/>
  <c r="AM49" i="16"/>
  <c r="AM57" i="16"/>
  <c r="AM88" i="16"/>
  <c r="AM99" i="16"/>
  <c r="AH12" i="16"/>
  <c r="AK116" i="15"/>
  <c r="AI116" i="15"/>
  <c r="AD116" i="15"/>
  <c r="AG116" i="15" s="1"/>
  <c r="AB116" i="15"/>
  <c r="Z116" i="15"/>
  <c r="X116" i="15"/>
  <c r="V116" i="15"/>
  <c r="T116" i="15"/>
  <c r="R116" i="15"/>
  <c r="P116" i="15"/>
  <c r="N116" i="15"/>
  <c r="L116" i="15"/>
  <c r="J116" i="15"/>
  <c r="H116" i="15"/>
  <c r="F116" i="15"/>
  <c r="AM116" i="15" s="1"/>
  <c r="AK115" i="15"/>
  <c r="AI115" i="15"/>
  <c r="AG115" i="15"/>
  <c r="AD115" i="15"/>
  <c r="AB115" i="15"/>
  <c r="Z115" i="15"/>
  <c r="X115" i="15"/>
  <c r="V115" i="15"/>
  <c r="T115" i="15"/>
  <c r="R115" i="15"/>
  <c r="P115" i="15"/>
  <c r="N115" i="15"/>
  <c r="L115" i="15"/>
  <c r="J115" i="15"/>
  <c r="H115" i="15"/>
  <c r="F115" i="15"/>
  <c r="AM115" i="15" s="1"/>
  <c r="AK114" i="15"/>
  <c r="AI114" i="15"/>
  <c r="AD114" i="15"/>
  <c r="AG114" i="15" s="1"/>
  <c r="AB114" i="15"/>
  <c r="Z114" i="15"/>
  <c r="X114" i="15"/>
  <c r="V114" i="15"/>
  <c r="T114" i="15"/>
  <c r="R114" i="15"/>
  <c r="P114" i="15"/>
  <c r="N114" i="15"/>
  <c r="L114" i="15"/>
  <c r="J114" i="15"/>
  <c r="H114" i="15"/>
  <c r="F114" i="15"/>
  <c r="AM114" i="15" s="1"/>
  <c r="AK113" i="15"/>
  <c r="AI113" i="15"/>
  <c r="AG113" i="15"/>
  <c r="AD113" i="15"/>
  <c r="AB113" i="15"/>
  <c r="Z113" i="15"/>
  <c r="X113" i="15"/>
  <c r="V113" i="15"/>
  <c r="T113" i="15"/>
  <c r="R113" i="15"/>
  <c r="P113" i="15"/>
  <c r="N113" i="15"/>
  <c r="L113" i="15"/>
  <c r="J113" i="15"/>
  <c r="H113" i="15"/>
  <c r="F113" i="15"/>
  <c r="AM113" i="15" s="1"/>
  <c r="AK112" i="15"/>
  <c r="AI112" i="15"/>
  <c r="AD112" i="15"/>
  <c r="AG112" i="15" s="1"/>
  <c r="AB112" i="15"/>
  <c r="Z112" i="15"/>
  <c r="X112" i="15"/>
  <c r="V112" i="15"/>
  <c r="T112" i="15"/>
  <c r="R112" i="15"/>
  <c r="P112" i="15"/>
  <c r="N112" i="15"/>
  <c r="L112" i="15"/>
  <c r="J112" i="15"/>
  <c r="H112" i="15"/>
  <c r="F112" i="15"/>
  <c r="AM112" i="15" s="1"/>
  <c r="AK111" i="15"/>
  <c r="AI111" i="15"/>
  <c r="AD111" i="15"/>
  <c r="AG111" i="15" s="1"/>
  <c r="AB111" i="15"/>
  <c r="Z111" i="15"/>
  <c r="X111" i="15"/>
  <c r="V111" i="15"/>
  <c r="T111" i="15"/>
  <c r="R111" i="15"/>
  <c r="P111" i="15"/>
  <c r="N111" i="15"/>
  <c r="L111" i="15"/>
  <c r="J111" i="15"/>
  <c r="H111" i="15"/>
  <c r="F111" i="15"/>
  <c r="AM111" i="15" s="1"/>
  <c r="AE110" i="15"/>
  <c r="AI110" i="15" s="1"/>
  <c r="AD110" i="15"/>
  <c r="AG110" i="15" s="1"/>
  <c r="AB110" i="15"/>
  <c r="Z110" i="15"/>
  <c r="X110" i="15"/>
  <c r="V110" i="15"/>
  <c r="T110" i="15"/>
  <c r="R110" i="15"/>
  <c r="P110" i="15"/>
  <c r="N110" i="15"/>
  <c r="L110" i="15"/>
  <c r="J110" i="15"/>
  <c r="H110" i="15"/>
  <c r="F110" i="15"/>
  <c r="AF110" i="15" s="1"/>
  <c r="AK110" i="15" s="1"/>
  <c r="AE109" i="15"/>
  <c r="AI109" i="15" s="1"/>
  <c r="AD109" i="15"/>
  <c r="AG109" i="15" s="1"/>
  <c r="AB109" i="15"/>
  <c r="Z109" i="15"/>
  <c r="X109" i="15"/>
  <c r="V109" i="15"/>
  <c r="T109" i="15"/>
  <c r="R109" i="15"/>
  <c r="P109" i="15"/>
  <c r="N109" i="15"/>
  <c r="L109" i="15"/>
  <c r="J109" i="15"/>
  <c r="H109" i="15"/>
  <c r="F109" i="15"/>
  <c r="AF109" i="15" s="1"/>
  <c r="AK109" i="15" s="1"/>
  <c r="AK108" i="15"/>
  <c r="AI108" i="15"/>
  <c r="AD108" i="15"/>
  <c r="AG108" i="15" s="1"/>
  <c r="AB108" i="15"/>
  <c r="Z108" i="15"/>
  <c r="X108" i="15"/>
  <c r="V108" i="15"/>
  <c r="T108" i="15"/>
  <c r="R108" i="15"/>
  <c r="P108" i="15"/>
  <c r="N108" i="15"/>
  <c r="L108" i="15"/>
  <c r="J108" i="15"/>
  <c r="H108" i="15"/>
  <c r="F108" i="15"/>
  <c r="AM108" i="15" s="1"/>
  <c r="AK107" i="15"/>
  <c r="AI107" i="15"/>
  <c r="AD107" i="15"/>
  <c r="AG107" i="15" s="1"/>
  <c r="AB107" i="15"/>
  <c r="Z107" i="15"/>
  <c r="X107" i="15"/>
  <c r="V107" i="15"/>
  <c r="T107" i="15"/>
  <c r="R107" i="15"/>
  <c r="P107" i="15"/>
  <c r="N107" i="15"/>
  <c r="L107" i="15"/>
  <c r="J107" i="15"/>
  <c r="H107" i="15"/>
  <c r="F107" i="15"/>
  <c r="AM107" i="15" s="1"/>
  <c r="AE106" i="15"/>
  <c r="AI106" i="15" s="1"/>
  <c r="AD106" i="15"/>
  <c r="AG106" i="15" s="1"/>
  <c r="AB106" i="15"/>
  <c r="Z106" i="15"/>
  <c r="X106" i="15"/>
  <c r="V106" i="15"/>
  <c r="T106" i="15"/>
  <c r="R106" i="15"/>
  <c r="P106" i="15"/>
  <c r="N106" i="15"/>
  <c r="L106" i="15"/>
  <c r="J106" i="15"/>
  <c r="H106" i="15"/>
  <c r="F106" i="15"/>
  <c r="AF106" i="15" s="1"/>
  <c r="AK106" i="15" s="1"/>
  <c r="AE105" i="15"/>
  <c r="AI105" i="15" s="1"/>
  <c r="AD105" i="15"/>
  <c r="AG105" i="15" s="1"/>
  <c r="AB105" i="15"/>
  <c r="Z105" i="15"/>
  <c r="X105" i="15"/>
  <c r="V105" i="15"/>
  <c r="T105" i="15"/>
  <c r="R105" i="15"/>
  <c r="P105" i="15"/>
  <c r="N105" i="15"/>
  <c r="L105" i="15"/>
  <c r="J105" i="15"/>
  <c r="H105" i="15"/>
  <c r="F105" i="15"/>
  <c r="AF105" i="15" s="1"/>
  <c r="AK105" i="15" s="1"/>
  <c r="AE104" i="15"/>
  <c r="AI104" i="15" s="1"/>
  <c r="AD104" i="15"/>
  <c r="AG104" i="15" s="1"/>
  <c r="AB104" i="15"/>
  <c r="Z104" i="15"/>
  <c r="X104" i="15"/>
  <c r="V104" i="15"/>
  <c r="T104" i="15"/>
  <c r="R104" i="15"/>
  <c r="P104" i="15"/>
  <c r="N104" i="15"/>
  <c r="L104" i="15"/>
  <c r="J104" i="15"/>
  <c r="H104" i="15"/>
  <c r="AF104" i="15" s="1"/>
  <c r="AK104" i="15" s="1"/>
  <c r="F104" i="15"/>
  <c r="AM104" i="15" s="1"/>
  <c r="AK103" i="15"/>
  <c r="AI103" i="15"/>
  <c r="AD103" i="15"/>
  <c r="AG103" i="15" s="1"/>
  <c r="AB103" i="15"/>
  <c r="Z103" i="15"/>
  <c r="X103" i="15"/>
  <c r="V103" i="15"/>
  <c r="T103" i="15"/>
  <c r="R103" i="15"/>
  <c r="P103" i="15"/>
  <c r="N103" i="15"/>
  <c r="L103" i="15"/>
  <c r="J103" i="15"/>
  <c r="H103" i="15"/>
  <c r="F103" i="15"/>
  <c r="AM103" i="15" s="1"/>
  <c r="AE102" i="15"/>
  <c r="AI102" i="15" s="1"/>
  <c r="AD102" i="15"/>
  <c r="AG102" i="15" s="1"/>
  <c r="AB102" i="15"/>
  <c r="Z102" i="15"/>
  <c r="X102" i="15"/>
  <c r="V102" i="15"/>
  <c r="T102" i="15"/>
  <c r="R102" i="15"/>
  <c r="P102" i="15"/>
  <c r="N102" i="15"/>
  <c r="L102" i="15"/>
  <c r="J102" i="15"/>
  <c r="H102" i="15"/>
  <c r="AF102" i="15" s="1"/>
  <c r="AK102" i="15" s="1"/>
  <c r="F102" i="15"/>
  <c r="AM102" i="15" s="1"/>
  <c r="AK101" i="15"/>
  <c r="AI101" i="15"/>
  <c r="AD101" i="15"/>
  <c r="AG101" i="15" s="1"/>
  <c r="AB101" i="15"/>
  <c r="Z101" i="15"/>
  <c r="X101" i="15"/>
  <c r="V101" i="15"/>
  <c r="T101" i="15"/>
  <c r="R101" i="15"/>
  <c r="P101" i="15"/>
  <c r="N101" i="15"/>
  <c r="L101" i="15"/>
  <c r="J101" i="15"/>
  <c r="H101" i="15"/>
  <c r="F101" i="15"/>
  <c r="AM101" i="15" s="1"/>
  <c r="AE100" i="15"/>
  <c r="AI100" i="15" s="1"/>
  <c r="AD100" i="15"/>
  <c r="AG100" i="15" s="1"/>
  <c r="AB100" i="15"/>
  <c r="Z100" i="15"/>
  <c r="X100" i="15"/>
  <c r="V100" i="15"/>
  <c r="T100" i="15"/>
  <c r="R100" i="15"/>
  <c r="P100" i="15"/>
  <c r="N100" i="15"/>
  <c r="L100" i="15"/>
  <c r="J100" i="15"/>
  <c r="AF100" i="15" s="1"/>
  <c r="AK100" i="15" s="1"/>
  <c r="H100" i="15"/>
  <c r="F100" i="15"/>
  <c r="AM100" i="15" s="1"/>
  <c r="AE99" i="15"/>
  <c r="AI99" i="15" s="1"/>
  <c r="AD99" i="15"/>
  <c r="AG99" i="15" s="1"/>
  <c r="AB99" i="15"/>
  <c r="Z99" i="15"/>
  <c r="X99" i="15"/>
  <c r="V99" i="15"/>
  <c r="T99" i="15"/>
  <c r="R99" i="15"/>
  <c r="P99" i="15"/>
  <c r="N99" i="15"/>
  <c r="L99" i="15"/>
  <c r="J99" i="15"/>
  <c r="AF99" i="15" s="1"/>
  <c r="AK99" i="15" s="1"/>
  <c r="H99" i="15"/>
  <c r="F99" i="15"/>
  <c r="AM99" i="15" s="1"/>
  <c r="AG98" i="15"/>
  <c r="AE98" i="15"/>
  <c r="AI98" i="15" s="1"/>
  <c r="AD98" i="15"/>
  <c r="AB98" i="15"/>
  <c r="Z98" i="15"/>
  <c r="X98" i="15"/>
  <c r="V98" i="15"/>
  <c r="T98" i="15"/>
  <c r="R98" i="15"/>
  <c r="P98" i="15"/>
  <c r="N98" i="15"/>
  <c r="L98" i="15"/>
  <c r="J98" i="15"/>
  <c r="AF98" i="15" s="1"/>
  <c r="AK98" i="15" s="1"/>
  <c r="H98" i="15"/>
  <c r="F98" i="15"/>
  <c r="AM98" i="15" s="1"/>
  <c r="AE97" i="15"/>
  <c r="AI97" i="15" s="1"/>
  <c r="AD97" i="15"/>
  <c r="AG97" i="15" s="1"/>
  <c r="AB97" i="15"/>
  <c r="Z97" i="15"/>
  <c r="X97" i="15"/>
  <c r="V97" i="15"/>
  <c r="T97" i="15"/>
  <c r="R97" i="15"/>
  <c r="P97" i="15"/>
  <c r="N97" i="15"/>
  <c r="L97" i="15"/>
  <c r="J97" i="15"/>
  <c r="H97" i="15"/>
  <c r="F97" i="15"/>
  <c r="AF97" i="15" s="1"/>
  <c r="AK97" i="15" s="1"/>
  <c r="AK96" i="15"/>
  <c r="AI96" i="15"/>
  <c r="AG96" i="15"/>
  <c r="AB96" i="15"/>
  <c r="Z96" i="15"/>
  <c r="X96" i="15"/>
  <c r="V96" i="15"/>
  <c r="T96" i="15"/>
  <c r="R96" i="15"/>
  <c r="P96" i="15"/>
  <c r="N96" i="15"/>
  <c r="L96" i="15"/>
  <c r="J96" i="15"/>
  <c r="AM96" i="15" s="1"/>
  <c r="H96" i="15"/>
  <c r="F96" i="15"/>
  <c r="AK95" i="15"/>
  <c r="AI95" i="15"/>
  <c r="AG95" i="15"/>
  <c r="AB95" i="15"/>
  <c r="Z95" i="15"/>
  <c r="X95" i="15"/>
  <c r="V95" i="15"/>
  <c r="T95" i="15"/>
  <c r="R95" i="15"/>
  <c r="P95" i="15"/>
  <c r="N95" i="15"/>
  <c r="L95" i="15"/>
  <c r="J95" i="15"/>
  <c r="H95" i="15"/>
  <c r="F95" i="15"/>
  <c r="AM95" i="15" s="1"/>
  <c r="AE94" i="15"/>
  <c r="AI94" i="15" s="1"/>
  <c r="AD94" i="15"/>
  <c r="AG94" i="15" s="1"/>
  <c r="AB94" i="15"/>
  <c r="Z94" i="15"/>
  <c r="X94" i="15"/>
  <c r="V94" i="15"/>
  <c r="T94" i="15"/>
  <c r="R94" i="15"/>
  <c r="P94" i="15"/>
  <c r="N94" i="15"/>
  <c r="L94" i="15"/>
  <c r="J94" i="15"/>
  <c r="AF94" i="15" s="1"/>
  <c r="AK94" i="15" s="1"/>
  <c r="H94" i="15"/>
  <c r="F94" i="15"/>
  <c r="AM94" i="15" s="1"/>
  <c r="AK93" i="15"/>
  <c r="AI93" i="15"/>
  <c r="AD93" i="15"/>
  <c r="AG93" i="15" s="1"/>
  <c r="AB93" i="15"/>
  <c r="Z93" i="15"/>
  <c r="X93" i="15"/>
  <c r="V93" i="15"/>
  <c r="T93" i="15"/>
  <c r="R93" i="15"/>
  <c r="P93" i="15"/>
  <c r="N93" i="15"/>
  <c r="L93" i="15"/>
  <c r="J93" i="15"/>
  <c r="H93" i="15"/>
  <c r="F93" i="15"/>
  <c r="AM93" i="15" s="1"/>
  <c r="AE92" i="15"/>
  <c r="AI92" i="15" s="1"/>
  <c r="AD92" i="15"/>
  <c r="AG92" i="15" s="1"/>
  <c r="AB92" i="15"/>
  <c r="Z92" i="15"/>
  <c r="X92" i="15"/>
  <c r="V92" i="15"/>
  <c r="T92" i="15"/>
  <c r="R92" i="15"/>
  <c r="P92" i="15"/>
  <c r="N92" i="15"/>
  <c r="L92" i="15"/>
  <c r="J92" i="15"/>
  <c r="H92" i="15"/>
  <c r="AF92" i="15" s="1"/>
  <c r="AK92" i="15" s="1"/>
  <c r="F92" i="15"/>
  <c r="AM92" i="15" s="1"/>
  <c r="AE91" i="15"/>
  <c r="AI91" i="15" s="1"/>
  <c r="AD91" i="15"/>
  <c r="AG91" i="15" s="1"/>
  <c r="AB91" i="15"/>
  <c r="Z91" i="15"/>
  <c r="X91" i="15"/>
  <c r="V91" i="15"/>
  <c r="T91" i="15"/>
  <c r="R91" i="15"/>
  <c r="P91" i="15"/>
  <c r="N91" i="15"/>
  <c r="L91" i="15"/>
  <c r="J91" i="15"/>
  <c r="AF91" i="15" s="1"/>
  <c r="AK91" i="15" s="1"/>
  <c r="H91" i="15"/>
  <c r="F91" i="15"/>
  <c r="AM91" i="15" s="1"/>
  <c r="AI90" i="15"/>
  <c r="AG90" i="15"/>
  <c r="AE90" i="15"/>
  <c r="AD90" i="15"/>
  <c r="AB90" i="15"/>
  <c r="Z90" i="15"/>
  <c r="X90" i="15"/>
  <c r="V90" i="15"/>
  <c r="T90" i="15"/>
  <c r="R90" i="15"/>
  <c r="P90" i="15"/>
  <c r="N90" i="15"/>
  <c r="L90" i="15"/>
  <c r="J90" i="15"/>
  <c r="AF90" i="15" s="1"/>
  <c r="AK90" i="15" s="1"/>
  <c r="H90" i="15"/>
  <c r="F90" i="15"/>
  <c r="AM90" i="15" s="1"/>
  <c r="AE89" i="15"/>
  <c r="AI89" i="15" s="1"/>
  <c r="AD89" i="15"/>
  <c r="AG89" i="15" s="1"/>
  <c r="AB89" i="15"/>
  <c r="Z89" i="15"/>
  <c r="X89" i="15"/>
  <c r="V89" i="15"/>
  <c r="T89" i="15"/>
  <c r="R89" i="15"/>
  <c r="P89" i="15"/>
  <c r="N89" i="15"/>
  <c r="L89" i="15"/>
  <c r="J89" i="15"/>
  <c r="H89" i="15"/>
  <c r="F89" i="15"/>
  <c r="AF89" i="15" s="1"/>
  <c r="AK89" i="15" s="1"/>
  <c r="AE88" i="15"/>
  <c r="AI88" i="15" s="1"/>
  <c r="AD88" i="15"/>
  <c r="AG88" i="15" s="1"/>
  <c r="AB88" i="15"/>
  <c r="Z88" i="15"/>
  <c r="X88" i="15"/>
  <c r="V88" i="15"/>
  <c r="T88" i="15"/>
  <c r="R88" i="15"/>
  <c r="P88" i="15"/>
  <c r="N88" i="15"/>
  <c r="L88" i="15"/>
  <c r="J88" i="15"/>
  <c r="H88" i="15"/>
  <c r="F88" i="15"/>
  <c r="AF88" i="15" s="1"/>
  <c r="AK88" i="15" s="1"/>
  <c r="AK87" i="15"/>
  <c r="AI87" i="15"/>
  <c r="AD87" i="15"/>
  <c r="AG87" i="15" s="1"/>
  <c r="AB87" i="15"/>
  <c r="Z87" i="15"/>
  <c r="X87" i="15"/>
  <c r="V87" i="15"/>
  <c r="T87" i="15"/>
  <c r="R87" i="15"/>
  <c r="P87" i="15"/>
  <c r="N87" i="15"/>
  <c r="AM87" i="15" s="1"/>
  <c r="L87" i="15"/>
  <c r="J87" i="15"/>
  <c r="H87" i="15"/>
  <c r="F87" i="15"/>
  <c r="AK86" i="15"/>
  <c r="AI86" i="15"/>
  <c r="AD86" i="15"/>
  <c r="AG86" i="15" s="1"/>
  <c r="AB86" i="15"/>
  <c r="Z86" i="15"/>
  <c r="X86" i="15"/>
  <c r="V86" i="15"/>
  <c r="T86" i="15"/>
  <c r="R86" i="15"/>
  <c r="P86" i="15"/>
  <c r="N86" i="15"/>
  <c r="L86" i="15"/>
  <c r="AM86" i="15" s="1"/>
  <c r="J86" i="15"/>
  <c r="H86" i="15"/>
  <c r="F86" i="15"/>
  <c r="AK85" i="15"/>
  <c r="AI85" i="15"/>
  <c r="AD85" i="15"/>
  <c r="AG85" i="15" s="1"/>
  <c r="AB85" i="15"/>
  <c r="Z85" i="15"/>
  <c r="X85" i="15"/>
  <c r="V85" i="15"/>
  <c r="T85" i="15"/>
  <c r="R85" i="15"/>
  <c r="P85" i="15"/>
  <c r="N85" i="15"/>
  <c r="L85" i="15"/>
  <c r="J85" i="15"/>
  <c r="H85" i="15"/>
  <c r="F85" i="15"/>
  <c r="AM85" i="15" s="1"/>
  <c r="AK84" i="15"/>
  <c r="AI84" i="15"/>
  <c r="AD84" i="15"/>
  <c r="AG84" i="15" s="1"/>
  <c r="AB84" i="15"/>
  <c r="Z84" i="15"/>
  <c r="X84" i="15"/>
  <c r="V84" i="15"/>
  <c r="T84" i="15"/>
  <c r="R84" i="15"/>
  <c r="P84" i="15"/>
  <c r="N84" i="15"/>
  <c r="L84" i="15"/>
  <c r="J84" i="15"/>
  <c r="H84" i="15"/>
  <c r="F84" i="15"/>
  <c r="AM84" i="15" s="1"/>
  <c r="AK83" i="15"/>
  <c r="AI83" i="15"/>
  <c r="AD83" i="15"/>
  <c r="AG83" i="15" s="1"/>
  <c r="AB83" i="15"/>
  <c r="Z83" i="15"/>
  <c r="X83" i="15"/>
  <c r="V83" i="15"/>
  <c r="T83" i="15"/>
  <c r="R83" i="15"/>
  <c r="P83" i="15"/>
  <c r="N83" i="15"/>
  <c r="L83" i="15"/>
  <c r="J83" i="15"/>
  <c r="H83" i="15"/>
  <c r="F83" i="15"/>
  <c r="AM83" i="15" s="1"/>
  <c r="AE82" i="15"/>
  <c r="AI82" i="15" s="1"/>
  <c r="AD82" i="15"/>
  <c r="AG82" i="15" s="1"/>
  <c r="AB82" i="15"/>
  <c r="Z82" i="15"/>
  <c r="X82" i="15"/>
  <c r="V82" i="15"/>
  <c r="T82" i="15"/>
  <c r="R82" i="15"/>
  <c r="P82" i="15"/>
  <c r="N82" i="15"/>
  <c r="L82" i="15"/>
  <c r="J82" i="15"/>
  <c r="AF82" i="15" s="1"/>
  <c r="AK82" i="15" s="1"/>
  <c r="H82" i="15"/>
  <c r="F82" i="15"/>
  <c r="AM82" i="15" s="1"/>
  <c r="AE81" i="15"/>
  <c r="AI81" i="15" s="1"/>
  <c r="AD81" i="15"/>
  <c r="AG81" i="15" s="1"/>
  <c r="AB81" i="15"/>
  <c r="Z81" i="15"/>
  <c r="X81" i="15"/>
  <c r="V81" i="15"/>
  <c r="T81" i="15"/>
  <c r="R81" i="15"/>
  <c r="P81" i="15"/>
  <c r="N81" i="15"/>
  <c r="L81" i="15"/>
  <c r="J81" i="15"/>
  <c r="AF81" i="15" s="1"/>
  <c r="AK81" i="15" s="1"/>
  <c r="H81" i="15"/>
  <c r="F81" i="15"/>
  <c r="AM81" i="15" s="1"/>
  <c r="AK80" i="15"/>
  <c r="AI80" i="15"/>
  <c r="AG80" i="15"/>
  <c r="AB80" i="15"/>
  <c r="Z80" i="15"/>
  <c r="X80" i="15"/>
  <c r="V80" i="15"/>
  <c r="T80" i="15"/>
  <c r="R80" i="15"/>
  <c r="P80" i="15"/>
  <c r="N80" i="15"/>
  <c r="L80" i="15"/>
  <c r="J80" i="15"/>
  <c r="H80" i="15"/>
  <c r="F80" i="15"/>
  <c r="AM80" i="15" s="1"/>
  <c r="AK79" i="15"/>
  <c r="AI79" i="15"/>
  <c r="AG79" i="15"/>
  <c r="AB79" i="15"/>
  <c r="Z79" i="15"/>
  <c r="X79" i="15"/>
  <c r="V79" i="15"/>
  <c r="T79" i="15"/>
  <c r="R79" i="15"/>
  <c r="P79" i="15"/>
  <c r="N79" i="15"/>
  <c r="L79" i="15"/>
  <c r="AM79" i="15" s="1"/>
  <c r="J79" i="15"/>
  <c r="H79" i="15"/>
  <c r="F79" i="15"/>
  <c r="AK78" i="15"/>
  <c r="AI78" i="15"/>
  <c r="AG78" i="15"/>
  <c r="AB78" i="15"/>
  <c r="Z78" i="15"/>
  <c r="X78" i="15"/>
  <c r="V78" i="15"/>
  <c r="T78" i="15"/>
  <c r="R78" i="15"/>
  <c r="P78" i="15"/>
  <c r="N78" i="15"/>
  <c r="L78" i="15"/>
  <c r="J78" i="15"/>
  <c r="AM78" i="15" s="1"/>
  <c r="H78" i="15"/>
  <c r="F78" i="15"/>
  <c r="AK77" i="15"/>
  <c r="AI77" i="15"/>
  <c r="AG77" i="15"/>
  <c r="AB77" i="15"/>
  <c r="Z77" i="15"/>
  <c r="X77" i="15"/>
  <c r="V77" i="15"/>
  <c r="T77" i="15"/>
  <c r="R77" i="15"/>
  <c r="P77" i="15"/>
  <c r="N77" i="15"/>
  <c r="L77" i="15"/>
  <c r="J77" i="15"/>
  <c r="H77" i="15"/>
  <c r="F77" i="15"/>
  <c r="AM77" i="15" s="1"/>
  <c r="AK76" i="15"/>
  <c r="AI76" i="15"/>
  <c r="AG76" i="15"/>
  <c r="AB76" i="15"/>
  <c r="Z76" i="15"/>
  <c r="X76" i="15"/>
  <c r="V76" i="15"/>
  <c r="T76" i="15"/>
  <c r="R76" i="15"/>
  <c r="P76" i="15"/>
  <c r="N76" i="15"/>
  <c r="L76" i="15"/>
  <c r="AM76" i="15" s="1"/>
  <c r="J76" i="15"/>
  <c r="H76" i="15"/>
  <c r="F76" i="15"/>
  <c r="AK75" i="15"/>
  <c r="AI75" i="15"/>
  <c r="AG75" i="15"/>
  <c r="AB75" i="15"/>
  <c r="Z75" i="15"/>
  <c r="X75" i="15"/>
  <c r="V75" i="15"/>
  <c r="T75" i="15"/>
  <c r="R75" i="15"/>
  <c r="P75" i="15"/>
  <c r="N75" i="15"/>
  <c r="L75" i="15"/>
  <c r="J75" i="15"/>
  <c r="AM75" i="15" s="1"/>
  <c r="H75" i="15"/>
  <c r="F75" i="15"/>
  <c r="AK74" i="15"/>
  <c r="AI74" i="15"/>
  <c r="AG74" i="15"/>
  <c r="AB74" i="15"/>
  <c r="Z74" i="15"/>
  <c r="X74" i="15"/>
  <c r="V74" i="15"/>
  <c r="T74" i="15"/>
  <c r="R74" i="15"/>
  <c r="P74" i="15"/>
  <c r="N74" i="15"/>
  <c r="L74" i="15"/>
  <c r="J74" i="15"/>
  <c r="H74" i="15"/>
  <c r="F74" i="15"/>
  <c r="AM74" i="15" s="1"/>
  <c r="AK73" i="15"/>
  <c r="AI73" i="15"/>
  <c r="AD73" i="15"/>
  <c r="AG73" i="15" s="1"/>
  <c r="AB73" i="15"/>
  <c r="Z73" i="15"/>
  <c r="X73" i="15"/>
  <c r="V73" i="15"/>
  <c r="T73" i="15"/>
  <c r="R73" i="15"/>
  <c r="P73" i="15"/>
  <c r="N73" i="15"/>
  <c r="L73" i="15"/>
  <c r="J73" i="15"/>
  <c r="H73" i="15"/>
  <c r="F73" i="15"/>
  <c r="AM73" i="15" s="1"/>
  <c r="AK72" i="15"/>
  <c r="AI72" i="15"/>
  <c r="AD72" i="15"/>
  <c r="AG72" i="15" s="1"/>
  <c r="AB72" i="15"/>
  <c r="Z72" i="15"/>
  <c r="X72" i="15"/>
  <c r="V72" i="15"/>
  <c r="T72" i="15"/>
  <c r="R72" i="15"/>
  <c r="P72" i="15"/>
  <c r="N72" i="15"/>
  <c r="AM72" i="15" s="1"/>
  <c r="L72" i="15"/>
  <c r="J72" i="15"/>
  <c r="H72" i="15"/>
  <c r="F72" i="15"/>
  <c r="AK71" i="15"/>
  <c r="AI71" i="15"/>
  <c r="AG71" i="15"/>
  <c r="AB71" i="15"/>
  <c r="Z71" i="15"/>
  <c r="X71" i="15"/>
  <c r="V71" i="15"/>
  <c r="T71" i="15"/>
  <c r="R71" i="15"/>
  <c r="P71" i="15"/>
  <c r="N71" i="15"/>
  <c r="L71" i="15"/>
  <c r="J71" i="15"/>
  <c r="AM71" i="15" s="1"/>
  <c r="H71" i="15"/>
  <c r="F71" i="15"/>
  <c r="AK70" i="15"/>
  <c r="AI70" i="15"/>
  <c r="AG70" i="15"/>
  <c r="AB70" i="15"/>
  <c r="Z70" i="15"/>
  <c r="X70" i="15"/>
  <c r="V70" i="15"/>
  <c r="T70" i="15"/>
  <c r="R70" i="15"/>
  <c r="P70" i="15"/>
  <c r="N70" i="15"/>
  <c r="L70" i="15"/>
  <c r="J70" i="15"/>
  <c r="H70" i="15"/>
  <c r="F70" i="15"/>
  <c r="AM70" i="15" s="1"/>
  <c r="AK69" i="15"/>
  <c r="AI69" i="15"/>
  <c r="AD69" i="15"/>
  <c r="AG69" i="15" s="1"/>
  <c r="AB69" i="15"/>
  <c r="Z69" i="15"/>
  <c r="X69" i="15"/>
  <c r="V69" i="15"/>
  <c r="T69" i="15"/>
  <c r="R69" i="15"/>
  <c r="P69" i="15"/>
  <c r="N69" i="15"/>
  <c r="L69" i="15"/>
  <c r="J69" i="15"/>
  <c r="H69" i="15"/>
  <c r="F69" i="15"/>
  <c r="AM69" i="15" s="1"/>
  <c r="AK68" i="15"/>
  <c r="AI68" i="15"/>
  <c r="AG68" i="15"/>
  <c r="AB68" i="15"/>
  <c r="Z68" i="15"/>
  <c r="X68" i="15"/>
  <c r="V68" i="15"/>
  <c r="T68" i="15"/>
  <c r="R68" i="15"/>
  <c r="P68" i="15"/>
  <c r="N68" i="15"/>
  <c r="L68" i="15"/>
  <c r="AM68" i="15" s="1"/>
  <c r="J68" i="15"/>
  <c r="H68" i="15"/>
  <c r="F68" i="15"/>
  <c r="AK67" i="15"/>
  <c r="AI67" i="15"/>
  <c r="AG67" i="15"/>
  <c r="AD67" i="15"/>
  <c r="AB67" i="15"/>
  <c r="Z67" i="15"/>
  <c r="X67" i="15"/>
  <c r="V67" i="15"/>
  <c r="T67" i="15"/>
  <c r="R67" i="15"/>
  <c r="P67" i="15"/>
  <c r="N67" i="15"/>
  <c r="L67" i="15"/>
  <c r="J67" i="15"/>
  <c r="H67" i="15"/>
  <c r="F67" i="15"/>
  <c r="AM67" i="15" s="1"/>
  <c r="AK66" i="15"/>
  <c r="AI66" i="15"/>
  <c r="AD66" i="15"/>
  <c r="AG66" i="15" s="1"/>
  <c r="AB66" i="15"/>
  <c r="Z66" i="15"/>
  <c r="X66" i="15"/>
  <c r="V66" i="15"/>
  <c r="T66" i="15"/>
  <c r="R66" i="15"/>
  <c r="P66" i="15"/>
  <c r="N66" i="15"/>
  <c r="L66" i="15"/>
  <c r="J66" i="15"/>
  <c r="H66" i="15"/>
  <c r="F66" i="15"/>
  <c r="AM66" i="15" s="1"/>
  <c r="AK65" i="15"/>
  <c r="AI65" i="15"/>
  <c r="AD65" i="15"/>
  <c r="AG65" i="15" s="1"/>
  <c r="AB65" i="15"/>
  <c r="Z65" i="15"/>
  <c r="X65" i="15"/>
  <c r="V65" i="15"/>
  <c r="T65" i="15"/>
  <c r="R65" i="15"/>
  <c r="P65" i="15"/>
  <c r="N65" i="15"/>
  <c r="L65" i="15"/>
  <c r="J65" i="15"/>
  <c r="H65" i="15"/>
  <c r="F65" i="15"/>
  <c r="AM65" i="15" s="1"/>
  <c r="AE61" i="15"/>
  <c r="AI61" i="15" s="1"/>
  <c r="AD61" i="15"/>
  <c r="AG61" i="15" s="1"/>
  <c r="AB61" i="15"/>
  <c r="Z61" i="15"/>
  <c r="X61" i="15"/>
  <c r="V61" i="15"/>
  <c r="T61" i="15"/>
  <c r="R61" i="15"/>
  <c r="P61" i="15"/>
  <c r="N61" i="15"/>
  <c r="L61" i="15"/>
  <c r="J61" i="15"/>
  <c r="AF61" i="15" s="1"/>
  <c r="AK61" i="15" s="1"/>
  <c r="H61" i="15"/>
  <c r="F61" i="15"/>
  <c r="AM61" i="15" s="1"/>
  <c r="AE60" i="15"/>
  <c r="AI60" i="15" s="1"/>
  <c r="AD60" i="15"/>
  <c r="AG60" i="15" s="1"/>
  <c r="AB60" i="15"/>
  <c r="Z60" i="15"/>
  <c r="X60" i="15"/>
  <c r="V60" i="15"/>
  <c r="T60" i="15"/>
  <c r="R60" i="15"/>
  <c r="P60" i="15"/>
  <c r="N60" i="15"/>
  <c r="L60" i="15"/>
  <c r="J60" i="15"/>
  <c r="AF60" i="15" s="1"/>
  <c r="AK60" i="15" s="1"/>
  <c r="H60" i="15"/>
  <c r="F60" i="15"/>
  <c r="AM60" i="15" s="1"/>
  <c r="AK59" i="15"/>
  <c r="AI59" i="15"/>
  <c r="AB59" i="15"/>
  <c r="Z59" i="15"/>
  <c r="X59" i="15"/>
  <c r="V59" i="15"/>
  <c r="T59" i="15"/>
  <c r="R59" i="15"/>
  <c r="P59" i="15"/>
  <c r="N59" i="15"/>
  <c r="L59" i="15"/>
  <c r="J59" i="15"/>
  <c r="H59" i="15"/>
  <c r="F59" i="15"/>
  <c r="AM59" i="15" s="1"/>
  <c r="AK58" i="15"/>
  <c r="AI58" i="15"/>
  <c r="AB58" i="15"/>
  <c r="Z58" i="15"/>
  <c r="X58" i="15"/>
  <c r="V58" i="15"/>
  <c r="T58" i="15"/>
  <c r="R58" i="15"/>
  <c r="P58" i="15"/>
  <c r="N58" i="15"/>
  <c r="L58" i="15"/>
  <c r="AM58" i="15" s="1"/>
  <c r="J58" i="15"/>
  <c r="H58" i="15"/>
  <c r="F58" i="15"/>
  <c r="AH58" i="15" s="1"/>
  <c r="AE57" i="15"/>
  <c r="AI57" i="15" s="1"/>
  <c r="AD57" i="15"/>
  <c r="AG57" i="15" s="1"/>
  <c r="AB57" i="15"/>
  <c r="Z57" i="15"/>
  <c r="X57" i="15"/>
  <c r="V57" i="15"/>
  <c r="T57" i="15"/>
  <c r="R57" i="15"/>
  <c r="P57" i="15"/>
  <c r="N57" i="15"/>
  <c r="L57" i="15"/>
  <c r="J57" i="15"/>
  <c r="H57" i="15"/>
  <c r="F57" i="15"/>
  <c r="AF57" i="15" s="1"/>
  <c r="AK57" i="15" s="1"/>
  <c r="AE56" i="15"/>
  <c r="AI56" i="15" s="1"/>
  <c r="AD56" i="15"/>
  <c r="AG56" i="15" s="1"/>
  <c r="AB56" i="15"/>
  <c r="Z56" i="15"/>
  <c r="X56" i="15"/>
  <c r="V56" i="15"/>
  <c r="T56" i="15"/>
  <c r="R56" i="15"/>
  <c r="P56" i="15"/>
  <c r="N56" i="15"/>
  <c r="L56" i="15"/>
  <c r="J56" i="15"/>
  <c r="H56" i="15"/>
  <c r="F56" i="15"/>
  <c r="AF56" i="15" s="1"/>
  <c r="AK56" i="15" s="1"/>
  <c r="AK55" i="15"/>
  <c r="AI55" i="15"/>
  <c r="AD55" i="15"/>
  <c r="AG55" i="15" s="1"/>
  <c r="AB55" i="15"/>
  <c r="Z55" i="15"/>
  <c r="X55" i="15"/>
  <c r="V55" i="15"/>
  <c r="T55" i="15"/>
  <c r="R55" i="15"/>
  <c r="P55" i="15"/>
  <c r="N55" i="15"/>
  <c r="L55" i="15"/>
  <c r="J55" i="15"/>
  <c r="H55" i="15"/>
  <c r="F55" i="15"/>
  <c r="AM55" i="15" s="1"/>
  <c r="AK54" i="15"/>
  <c r="AI54" i="15"/>
  <c r="AD54" i="15"/>
  <c r="AG54" i="15" s="1"/>
  <c r="AB54" i="15"/>
  <c r="Z54" i="15"/>
  <c r="X54" i="15"/>
  <c r="V54" i="15"/>
  <c r="T54" i="15"/>
  <c r="R54" i="15"/>
  <c r="P54" i="15"/>
  <c r="N54" i="15"/>
  <c r="AM54" i="15" s="1"/>
  <c r="L54" i="15"/>
  <c r="J54" i="15"/>
  <c r="H54" i="15"/>
  <c r="F54" i="15"/>
  <c r="AE53" i="15"/>
  <c r="AI53" i="15" s="1"/>
  <c r="AD53" i="15"/>
  <c r="AG53" i="15" s="1"/>
  <c r="AB53" i="15"/>
  <c r="Z53" i="15"/>
  <c r="X53" i="15"/>
  <c r="V53" i="15"/>
  <c r="T53" i="15"/>
  <c r="R53" i="15"/>
  <c r="P53" i="15"/>
  <c r="N53" i="15"/>
  <c r="L53" i="15"/>
  <c r="J53" i="15"/>
  <c r="H53" i="15"/>
  <c r="F53" i="15"/>
  <c r="AF53" i="15" s="1"/>
  <c r="AK53" i="15" s="1"/>
  <c r="AE52" i="15"/>
  <c r="AI52" i="15" s="1"/>
  <c r="AD52" i="15"/>
  <c r="AG52" i="15" s="1"/>
  <c r="AB52" i="15"/>
  <c r="Z52" i="15"/>
  <c r="X52" i="15"/>
  <c r="V52" i="15"/>
  <c r="T52" i="15"/>
  <c r="R52" i="15"/>
  <c r="P52" i="15"/>
  <c r="N52" i="15"/>
  <c r="L52" i="15"/>
  <c r="J52" i="15"/>
  <c r="H52" i="15"/>
  <c r="F52" i="15"/>
  <c r="AF52" i="15" s="1"/>
  <c r="AK52" i="15" s="1"/>
  <c r="AK51" i="15"/>
  <c r="AI51" i="15"/>
  <c r="AD51" i="15"/>
  <c r="AG51" i="15" s="1"/>
  <c r="AB51" i="15"/>
  <c r="Z51" i="15"/>
  <c r="X51" i="15"/>
  <c r="V51" i="15"/>
  <c r="T51" i="15"/>
  <c r="R51" i="15"/>
  <c r="P51" i="15"/>
  <c r="N51" i="15"/>
  <c r="L51" i="15"/>
  <c r="J51" i="15"/>
  <c r="H51" i="15"/>
  <c r="F51" i="15"/>
  <c r="AM51" i="15" s="1"/>
  <c r="AE50" i="15"/>
  <c r="AI50" i="15" s="1"/>
  <c r="AD50" i="15"/>
  <c r="AG50" i="15" s="1"/>
  <c r="AB50" i="15"/>
  <c r="Z50" i="15"/>
  <c r="X50" i="15"/>
  <c r="V50" i="15"/>
  <c r="T50" i="15"/>
  <c r="R50" i="15"/>
  <c r="P50" i="15"/>
  <c r="N50" i="15"/>
  <c r="L50" i="15"/>
  <c r="J50" i="15"/>
  <c r="H50" i="15"/>
  <c r="F50" i="15"/>
  <c r="AF50" i="15" s="1"/>
  <c r="AK50" i="15" s="1"/>
  <c r="AE49" i="15"/>
  <c r="AI49" i="15" s="1"/>
  <c r="AD49" i="15"/>
  <c r="AG49" i="15" s="1"/>
  <c r="AB49" i="15"/>
  <c r="Z49" i="15"/>
  <c r="X49" i="15"/>
  <c r="V49" i="15"/>
  <c r="T49" i="15"/>
  <c r="R49" i="15"/>
  <c r="P49" i="15"/>
  <c r="N49" i="15"/>
  <c r="L49" i="15"/>
  <c r="J49" i="15"/>
  <c r="AF49" i="15" s="1"/>
  <c r="AK49" i="15" s="1"/>
  <c r="H49" i="15"/>
  <c r="F49" i="15"/>
  <c r="AM49" i="15" s="1"/>
  <c r="AE48" i="15"/>
  <c r="AI48" i="15" s="1"/>
  <c r="AD48" i="15"/>
  <c r="AG48" i="15" s="1"/>
  <c r="AB48" i="15"/>
  <c r="Z48" i="15"/>
  <c r="X48" i="15"/>
  <c r="V48" i="15"/>
  <c r="T48" i="15"/>
  <c r="R48" i="15"/>
  <c r="P48" i="15"/>
  <c r="N48" i="15"/>
  <c r="L48" i="15"/>
  <c r="J48" i="15"/>
  <c r="AF48" i="15" s="1"/>
  <c r="AK48" i="15" s="1"/>
  <c r="H48" i="15"/>
  <c r="F48" i="15"/>
  <c r="AM48" i="15" s="1"/>
  <c r="AI47" i="15"/>
  <c r="AE47" i="15"/>
  <c r="AD47" i="15"/>
  <c r="AG47" i="15" s="1"/>
  <c r="AB47" i="15"/>
  <c r="Z47" i="15"/>
  <c r="X47" i="15"/>
  <c r="V47" i="15"/>
  <c r="T47" i="15"/>
  <c r="R47" i="15"/>
  <c r="P47" i="15"/>
  <c r="N47" i="15"/>
  <c r="L47" i="15"/>
  <c r="J47" i="15"/>
  <c r="AF47" i="15" s="1"/>
  <c r="AK47" i="15" s="1"/>
  <c r="H47" i="15"/>
  <c r="F47" i="15"/>
  <c r="AM47" i="15" s="1"/>
  <c r="AE46" i="15"/>
  <c r="AI46" i="15" s="1"/>
  <c r="AD46" i="15"/>
  <c r="AG46" i="15" s="1"/>
  <c r="AB46" i="15"/>
  <c r="Z46" i="15"/>
  <c r="X46" i="15"/>
  <c r="V46" i="15"/>
  <c r="T46" i="15"/>
  <c r="R46" i="15"/>
  <c r="P46" i="15"/>
  <c r="N46" i="15"/>
  <c r="L46" i="15"/>
  <c r="J46" i="15"/>
  <c r="H46" i="15"/>
  <c r="F46" i="15"/>
  <c r="AF46" i="15" s="1"/>
  <c r="AK46" i="15" s="1"/>
  <c r="AK45" i="15"/>
  <c r="AI45" i="15"/>
  <c r="AD45" i="15"/>
  <c r="AG45" i="15" s="1"/>
  <c r="AB45" i="15"/>
  <c r="Z45" i="15"/>
  <c r="X45" i="15"/>
  <c r="V45" i="15"/>
  <c r="T45" i="15"/>
  <c r="R45" i="15"/>
  <c r="P45" i="15"/>
  <c r="N45" i="15"/>
  <c r="L45" i="15"/>
  <c r="AM45" i="15" s="1"/>
  <c r="J45" i="15"/>
  <c r="H45" i="15"/>
  <c r="F45" i="15"/>
  <c r="AI44" i="15"/>
  <c r="AE44" i="15"/>
  <c r="AD44" i="15"/>
  <c r="AG44" i="15" s="1"/>
  <c r="AB44" i="15"/>
  <c r="Z44" i="15"/>
  <c r="X44" i="15"/>
  <c r="V44" i="15"/>
  <c r="T44" i="15"/>
  <c r="R44" i="15"/>
  <c r="P44" i="15"/>
  <c r="N44" i="15"/>
  <c r="L44" i="15"/>
  <c r="J44" i="15"/>
  <c r="H44" i="15"/>
  <c r="F44" i="15"/>
  <c r="AF44" i="15" s="1"/>
  <c r="AK44" i="15" s="1"/>
  <c r="AE43" i="15"/>
  <c r="AI43" i="15" s="1"/>
  <c r="AD43" i="15"/>
  <c r="AG43" i="15" s="1"/>
  <c r="AB43" i="15"/>
  <c r="Z43" i="15"/>
  <c r="X43" i="15"/>
  <c r="V43" i="15"/>
  <c r="T43" i="15"/>
  <c r="R43" i="15"/>
  <c r="P43" i="15"/>
  <c r="N43" i="15"/>
  <c r="L43" i="15"/>
  <c r="J43" i="15"/>
  <c r="H43" i="15"/>
  <c r="F43" i="15"/>
  <c r="AF43" i="15" s="1"/>
  <c r="AK43" i="15" s="1"/>
  <c r="AK42" i="15"/>
  <c r="AI42" i="15"/>
  <c r="AD42" i="15"/>
  <c r="AG42" i="15" s="1"/>
  <c r="AB42" i="15"/>
  <c r="Z42" i="15"/>
  <c r="X42" i="15"/>
  <c r="V42" i="15"/>
  <c r="T42" i="15"/>
  <c r="R42" i="15"/>
  <c r="P42" i="15"/>
  <c r="N42" i="15"/>
  <c r="AM42" i="15" s="1"/>
  <c r="L42" i="15"/>
  <c r="J42" i="15"/>
  <c r="H42" i="15"/>
  <c r="F42" i="15"/>
  <c r="AK41" i="15"/>
  <c r="AI41" i="15"/>
  <c r="AG41" i="15"/>
  <c r="AB41" i="15"/>
  <c r="Z41" i="15"/>
  <c r="X41" i="15"/>
  <c r="V41" i="15"/>
  <c r="T41" i="15"/>
  <c r="R41" i="15"/>
  <c r="P41" i="15"/>
  <c r="N41" i="15"/>
  <c r="L41" i="15"/>
  <c r="J41" i="15"/>
  <c r="AM41" i="15" s="1"/>
  <c r="H41" i="15"/>
  <c r="F41" i="15"/>
  <c r="AK40" i="15"/>
  <c r="AI40" i="15"/>
  <c r="AG40" i="15"/>
  <c r="AB40" i="15"/>
  <c r="Z40" i="15"/>
  <c r="X40" i="15"/>
  <c r="V40" i="15"/>
  <c r="T40" i="15"/>
  <c r="R40" i="15"/>
  <c r="P40" i="15"/>
  <c r="N40" i="15"/>
  <c r="L40" i="15"/>
  <c r="J40" i="15"/>
  <c r="H40" i="15"/>
  <c r="F40" i="15"/>
  <c r="AM40" i="15" s="1"/>
  <c r="AK39" i="15"/>
  <c r="AI39" i="15"/>
  <c r="AG39" i="15"/>
  <c r="AB39" i="15"/>
  <c r="Z39" i="15"/>
  <c r="X39" i="15"/>
  <c r="V39" i="15"/>
  <c r="T39" i="15"/>
  <c r="R39" i="15"/>
  <c r="P39" i="15"/>
  <c r="N39" i="15"/>
  <c r="L39" i="15"/>
  <c r="AM39" i="15" s="1"/>
  <c r="J39" i="15"/>
  <c r="H39" i="15"/>
  <c r="F39" i="15"/>
  <c r="AK38" i="15"/>
  <c r="AI38" i="15"/>
  <c r="AG38" i="15"/>
  <c r="AB38" i="15"/>
  <c r="Z38" i="15"/>
  <c r="X38" i="15"/>
  <c r="V38" i="15"/>
  <c r="T38" i="15"/>
  <c r="R38" i="15"/>
  <c r="P38" i="15"/>
  <c r="N38" i="15"/>
  <c r="L38" i="15"/>
  <c r="J38" i="15"/>
  <c r="AM38" i="15" s="1"/>
  <c r="H38" i="15"/>
  <c r="F38" i="15"/>
  <c r="AK37" i="15"/>
  <c r="AI37" i="15"/>
  <c r="AG37" i="15"/>
  <c r="AB37" i="15"/>
  <c r="Z37" i="15"/>
  <c r="X37" i="15"/>
  <c r="V37" i="15"/>
  <c r="T37" i="15"/>
  <c r="R37" i="15"/>
  <c r="P37" i="15"/>
  <c r="N37" i="15"/>
  <c r="L37" i="15"/>
  <c r="J37" i="15"/>
  <c r="H37" i="15"/>
  <c r="F37" i="15"/>
  <c r="AM37" i="15" s="1"/>
  <c r="AK36" i="15"/>
  <c r="AI36" i="15"/>
  <c r="AG36" i="15"/>
  <c r="AB36" i="15"/>
  <c r="Z36" i="15"/>
  <c r="X36" i="15"/>
  <c r="V36" i="15"/>
  <c r="T36" i="15"/>
  <c r="R36" i="15"/>
  <c r="P36" i="15"/>
  <c r="N36" i="15"/>
  <c r="L36" i="15"/>
  <c r="AM36" i="15" s="1"/>
  <c r="J36" i="15"/>
  <c r="H36" i="15"/>
  <c r="F36" i="15"/>
  <c r="AK35" i="15"/>
  <c r="AI35" i="15"/>
  <c r="AG35" i="15"/>
  <c r="AB35" i="15"/>
  <c r="Z35" i="15"/>
  <c r="X35" i="15"/>
  <c r="V35" i="15"/>
  <c r="T35" i="15"/>
  <c r="R35" i="15"/>
  <c r="P35" i="15"/>
  <c r="N35" i="15"/>
  <c r="L35" i="15"/>
  <c r="J35" i="15"/>
  <c r="AM35" i="15" s="1"/>
  <c r="H35" i="15"/>
  <c r="F35" i="15"/>
  <c r="AK34" i="15"/>
  <c r="AI34" i="15"/>
  <c r="AG34" i="15"/>
  <c r="AB34" i="15"/>
  <c r="Z34" i="15"/>
  <c r="X34" i="15"/>
  <c r="V34" i="15"/>
  <c r="T34" i="15"/>
  <c r="R34" i="15"/>
  <c r="P34" i="15"/>
  <c r="N34" i="15"/>
  <c r="L34" i="15"/>
  <c r="J34" i="15"/>
  <c r="H34" i="15"/>
  <c r="F34" i="15"/>
  <c r="AM34" i="15" s="1"/>
  <c r="AK33" i="15"/>
  <c r="AI33" i="15"/>
  <c r="AG33" i="15"/>
  <c r="AB33" i="15"/>
  <c r="Z33" i="15"/>
  <c r="X33" i="15"/>
  <c r="V33" i="15"/>
  <c r="T33" i="15"/>
  <c r="R33" i="15"/>
  <c r="P33" i="15"/>
  <c r="N33" i="15"/>
  <c r="L33" i="15"/>
  <c r="AM33" i="15" s="1"/>
  <c r="J33" i="15"/>
  <c r="H33" i="15"/>
  <c r="F33" i="15"/>
  <c r="AK32" i="15"/>
  <c r="AI32" i="15"/>
  <c r="AG32" i="15"/>
  <c r="AB32" i="15"/>
  <c r="Z32" i="15"/>
  <c r="X32" i="15"/>
  <c r="V32" i="15"/>
  <c r="T32" i="15"/>
  <c r="R32" i="15"/>
  <c r="P32" i="15"/>
  <c r="N32" i="15"/>
  <c r="L32" i="15"/>
  <c r="J32" i="15"/>
  <c r="AM32" i="15" s="1"/>
  <c r="H32" i="15"/>
  <c r="F32" i="15"/>
  <c r="AK31" i="15"/>
  <c r="AI31" i="15"/>
  <c r="AG31" i="15"/>
  <c r="AB31" i="15"/>
  <c r="Z31" i="15"/>
  <c r="X31" i="15"/>
  <c r="V31" i="15"/>
  <c r="T31" i="15"/>
  <c r="R31" i="15"/>
  <c r="P31" i="15"/>
  <c r="N31" i="15"/>
  <c r="L31" i="15"/>
  <c r="J31" i="15"/>
  <c r="H31" i="15"/>
  <c r="F31" i="15"/>
  <c r="AM31" i="15" s="1"/>
  <c r="AK30" i="15"/>
  <c r="AI30" i="15"/>
  <c r="AD30" i="15"/>
  <c r="AG30" i="15" s="1"/>
  <c r="AB30" i="15"/>
  <c r="Z30" i="15"/>
  <c r="X30" i="15"/>
  <c r="V30" i="15"/>
  <c r="T30" i="15"/>
  <c r="R30" i="15"/>
  <c r="P30" i="15"/>
  <c r="N30" i="15"/>
  <c r="L30" i="15"/>
  <c r="J30" i="15"/>
  <c r="H30" i="15"/>
  <c r="F30" i="15"/>
  <c r="AM30" i="15" s="1"/>
  <c r="AK29" i="15"/>
  <c r="AI29" i="15"/>
  <c r="AD29" i="15"/>
  <c r="AG29" i="15" s="1"/>
  <c r="AB29" i="15"/>
  <c r="Z29" i="15"/>
  <c r="X29" i="15"/>
  <c r="V29" i="15"/>
  <c r="T29" i="15"/>
  <c r="R29" i="15"/>
  <c r="P29" i="15"/>
  <c r="N29" i="15"/>
  <c r="AM29" i="15" s="1"/>
  <c r="L29" i="15"/>
  <c r="J29" i="15"/>
  <c r="H29" i="15"/>
  <c r="F29" i="15"/>
  <c r="AK28" i="15"/>
  <c r="AI28" i="15"/>
  <c r="AG28" i="15"/>
  <c r="AD28" i="15"/>
  <c r="AB28" i="15"/>
  <c r="Z28" i="15"/>
  <c r="X28" i="15"/>
  <c r="V28" i="15"/>
  <c r="T28" i="15"/>
  <c r="R28" i="15"/>
  <c r="P28" i="15"/>
  <c r="N28" i="15"/>
  <c r="L28" i="15"/>
  <c r="AM28" i="15" s="1"/>
  <c r="J28" i="15"/>
  <c r="H28" i="15"/>
  <c r="F28" i="15"/>
  <c r="AK27" i="15"/>
  <c r="AI27" i="15"/>
  <c r="AD27" i="15"/>
  <c r="AG27" i="15" s="1"/>
  <c r="AB27" i="15"/>
  <c r="Z27" i="15"/>
  <c r="X27" i="15"/>
  <c r="V27" i="15"/>
  <c r="T27" i="15"/>
  <c r="R27" i="15"/>
  <c r="P27" i="15"/>
  <c r="N27" i="15"/>
  <c r="L27" i="15"/>
  <c r="J27" i="15"/>
  <c r="H27" i="15"/>
  <c r="F27" i="15"/>
  <c r="AM27" i="15" s="1"/>
  <c r="AK26" i="15"/>
  <c r="AI26" i="15"/>
  <c r="AD26" i="15"/>
  <c r="AG26" i="15" s="1"/>
  <c r="AB26" i="15"/>
  <c r="Z26" i="15"/>
  <c r="X26" i="15"/>
  <c r="V26" i="15"/>
  <c r="T26" i="15"/>
  <c r="R26" i="15"/>
  <c r="P26" i="15"/>
  <c r="N26" i="15"/>
  <c r="L26" i="15"/>
  <c r="J26" i="15"/>
  <c r="H26" i="15"/>
  <c r="F26" i="15"/>
  <c r="AM26" i="15" s="1"/>
  <c r="AK25" i="15"/>
  <c r="AI25" i="15"/>
  <c r="AD25" i="15"/>
  <c r="AG25" i="15" s="1"/>
  <c r="AB25" i="15"/>
  <c r="Z25" i="15"/>
  <c r="X25" i="15"/>
  <c r="V25" i="15"/>
  <c r="T25" i="15"/>
  <c r="R25" i="15"/>
  <c r="P25" i="15"/>
  <c r="N25" i="15"/>
  <c r="L25" i="15"/>
  <c r="J25" i="15"/>
  <c r="H25" i="15"/>
  <c r="F25" i="15"/>
  <c r="AM25" i="15" s="1"/>
  <c r="AK24" i="15"/>
  <c r="AI24" i="15"/>
  <c r="AD24" i="15"/>
  <c r="AG24" i="15" s="1"/>
  <c r="AB24" i="15"/>
  <c r="Z24" i="15"/>
  <c r="X24" i="15"/>
  <c r="V24" i="15"/>
  <c r="T24" i="15"/>
  <c r="R24" i="15"/>
  <c r="P24" i="15"/>
  <c r="N24" i="15"/>
  <c r="L24" i="15"/>
  <c r="J24" i="15"/>
  <c r="H24" i="15"/>
  <c r="F24" i="15"/>
  <c r="AM24" i="15" s="1"/>
  <c r="AK23" i="15"/>
  <c r="AI23" i="15"/>
  <c r="AD23" i="15"/>
  <c r="AG23" i="15" s="1"/>
  <c r="AB23" i="15"/>
  <c r="Z23" i="15"/>
  <c r="X23" i="15"/>
  <c r="V23" i="15"/>
  <c r="T23" i="15"/>
  <c r="R23" i="15"/>
  <c r="P23" i="15"/>
  <c r="N23" i="15"/>
  <c r="AM23" i="15" s="1"/>
  <c r="L23" i="15"/>
  <c r="J23" i="15"/>
  <c r="H23" i="15"/>
  <c r="F23" i="15"/>
  <c r="AE22" i="15"/>
  <c r="AI22" i="15" s="1"/>
  <c r="AD22" i="15"/>
  <c r="AG22" i="15" s="1"/>
  <c r="AB22" i="15"/>
  <c r="Z22" i="15"/>
  <c r="X22" i="15"/>
  <c r="V22" i="15"/>
  <c r="T22" i="15"/>
  <c r="R22" i="15"/>
  <c r="P22" i="15"/>
  <c r="N22" i="15"/>
  <c r="L22" i="15"/>
  <c r="J22" i="15"/>
  <c r="H22" i="15"/>
  <c r="F22" i="15"/>
  <c r="AF22" i="15" s="1"/>
  <c r="AK22" i="15" s="1"/>
  <c r="AE21" i="15"/>
  <c r="AI21" i="15" s="1"/>
  <c r="AD21" i="15"/>
  <c r="AG21" i="15" s="1"/>
  <c r="AB21" i="15"/>
  <c r="Z21" i="15"/>
  <c r="X21" i="15"/>
  <c r="V21" i="15"/>
  <c r="T21" i="15"/>
  <c r="R21" i="15"/>
  <c r="P21" i="15"/>
  <c r="N21" i="15"/>
  <c r="L21" i="15"/>
  <c r="J21" i="15"/>
  <c r="H21" i="15"/>
  <c r="F21" i="15"/>
  <c r="AF21" i="15" s="1"/>
  <c r="AK21" i="15" s="1"/>
  <c r="AK20" i="15"/>
  <c r="AI20" i="15"/>
  <c r="AD20" i="15"/>
  <c r="AG20" i="15" s="1"/>
  <c r="AB20" i="15"/>
  <c r="Z20" i="15"/>
  <c r="X20" i="15"/>
  <c r="V20" i="15"/>
  <c r="T20" i="15"/>
  <c r="R20" i="15"/>
  <c r="P20" i="15"/>
  <c r="N20" i="15"/>
  <c r="AM20" i="15" s="1"/>
  <c r="L20" i="15"/>
  <c r="J20" i="15"/>
  <c r="H20" i="15"/>
  <c r="F20" i="15"/>
  <c r="AE19" i="15"/>
  <c r="AI19" i="15" s="1"/>
  <c r="AD19" i="15"/>
  <c r="AG19" i="15" s="1"/>
  <c r="AB19" i="15"/>
  <c r="Z19" i="15"/>
  <c r="X19" i="15"/>
  <c r="V19" i="15"/>
  <c r="T19" i="15"/>
  <c r="R19" i="15"/>
  <c r="P19" i="15"/>
  <c r="N19" i="15"/>
  <c r="L19" i="15"/>
  <c r="J19" i="15"/>
  <c r="H19" i="15"/>
  <c r="F19" i="15"/>
  <c r="AF19" i="15" s="1"/>
  <c r="AK19" i="15" s="1"/>
  <c r="AK18" i="15"/>
  <c r="AI18" i="15"/>
  <c r="AD18" i="15"/>
  <c r="AG18" i="15" s="1"/>
  <c r="AB18" i="15"/>
  <c r="Z18" i="15"/>
  <c r="X18" i="15"/>
  <c r="V18" i="15"/>
  <c r="T18" i="15"/>
  <c r="R18" i="15"/>
  <c r="P18" i="15"/>
  <c r="N18" i="15"/>
  <c r="AM18" i="15" s="1"/>
  <c r="L18" i="15"/>
  <c r="J18" i="15"/>
  <c r="H18" i="15"/>
  <c r="F18" i="15"/>
  <c r="AK17" i="15"/>
  <c r="AI17" i="15"/>
  <c r="AD17" i="15"/>
  <c r="AG17" i="15" s="1"/>
  <c r="AB17" i="15"/>
  <c r="Z17" i="15"/>
  <c r="X17" i="15"/>
  <c r="V17" i="15"/>
  <c r="T17" i="15"/>
  <c r="R17" i="15"/>
  <c r="P17" i="15"/>
  <c r="N17" i="15"/>
  <c r="L17" i="15"/>
  <c r="AM17" i="15" s="1"/>
  <c r="J17" i="15"/>
  <c r="H17" i="15"/>
  <c r="F17" i="15"/>
  <c r="AK16" i="15"/>
  <c r="AI16" i="15"/>
  <c r="AD16" i="15"/>
  <c r="AG16" i="15" s="1"/>
  <c r="AB16" i="15"/>
  <c r="Z16" i="15"/>
  <c r="X16" i="15"/>
  <c r="V16" i="15"/>
  <c r="T16" i="15"/>
  <c r="R16" i="15"/>
  <c r="P16" i="15"/>
  <c r="N16" i="15"/>
  <c r="L16" i="15"/>
  <c r="J16" i="15"/>
  <c r="AM16" i="15" s="1"/>
  <c r="H16" i="15"/>
  <c r="F16" i="15"/>
  <c r="AK15" i="15"/>
  <c r="AI15" i="15"/>
  <c r="AD15" i="15"/>
  <c r="AG15" i="15" s="1"/>
  <c r="AB15" i="15"/>
  <c r="Z15" i="15"/>
  <c r="X15" i="15"/>
  <c r="V15" i="15"/>
  <c r="T15" i="15"/>
  <c r="R15" i="15"/>
  <c r="P15" i="15"/>
  <c r="N15" i="15"/>
  <c r="L15" i="15"/>
  <c r="J15" i="15"/>
  <c r="H15" i="15"/>
  <c r="AM15" i="15" s="1"/>
  <c r="F15" i="15"/>
  <c r="AK14" i="15"/>
  <c r="AI14" i="15"/>
  <c r="AD14" i="15"/>
  <c r="AG14" i="15" s="1"/>
  <c r="AB14" i="15"/>
  <c r="Z14" i="15"/>
  <c r="X14" i="15"/>
  <c r="V14" i="15"/>
  <c r="T14" i="15"/>
  <c r="R14" i="15"/>
  <c r="P14" i="15"/>
  <c r="N14" i="15"/>
  <c r="L14" i="15"/>
  <c r="J14" i="15"/>
  <c r="H14" i="15"/>
  <c r="F14" i="15"/>
  <c r="AM14" i="15" s="1"/>
  <c r="AK13" i="15"/>
  <c r="AI13" i="15"/>
  <c r="AD13" i="15"/>
  <c r="AG13" i="15" s="1"/>
  <c r="AB13" i="15"/>
  <c r="Z13" i="15"/>
  <c r="X13" i="15"/>
  <c r="V13" i="15"/>
  <c r="T13" i="15"/>
  <c r="R13" i="15"/>
  <c r="P13" i="15"/>
  <c r="N13" i="15"/>
  <c r="L13" i="15"/>
  <c r="J13" i="15"/>
  <c r="H13" i="15"/>
  <c r="F13" i="15"/>
  <c r="AM13" i="15" s="1"/>
  <c r="AK12" i="15"/>
  <c r="AB12" i="15"/>
  <c r="Z12" i="15"/>
  <c r="X12" i="15"/>
  <c r="V12" i="15"/>
  <c r="T12" i="15"/>
  <c r="R12" i="15"/>
  <c r="P12" i="15"/>
  <c r="N12" i="15"/>
  <c r="L12" i="15"/>
  <c r="AM12" i="15" s="1"/>
  <c r="J12" i="15"/>
  <c r="H12" i="15"/>
  <c r="F12" i="15"/>
  <c r="AH12" i="15" s="1"/>
  <c r="AE11" i="15"/>
  <c r="AI11" i="15" s="1"/>
  <c r="AD11" i="15"/>
  <c r="AG11" i="15" s="1"/>
  <c r="AB11" i="15"/>
  <c r="Z11" i="15"/>
  <c r="X11" i="15"/>
  <c r="V11" i="15"/>
  <c r="T11" i="15"/>
  <c r="R11" i="15"/>
  <c r="P11" i="15"/>
  <c r="N11" i="15"/>
  <c r="L11" i="15"/>
  <c r="J11" i="15"/>
  <c r="H11" i="15"/>
  <c r="F11" i="15"/>
  <c r="AF11" i="15" s="1"/>
  <c r="AK11" i="15" s="1"/>
  <c r="AM8" i="15"/>
  <c r="AK8" i="15"/>
  <c r="AF8" i="15"/>
  <c r="AE8" i="15"/>
  <c r="AI8" i="15" s="1"/>
  <c r="AD8" i="15"/>
  <c r="AG8" i="15" s="1"/>
  <c r="AM7" i="15"/>
  <c r="AF7" i="15"/>
  <c r="AK7" i="15" s="1"/>
  <c r="AE7" i="15"/>
  <c r="AI7" i="15" s="1"/>
  <c r="AD7" i="15"/>
  <c r="AG7" i="15" s="1"/>
  <c r="AM21" i="15" l="1"/>
  <c r="AM50" i="15"/>
  <c r="AM52" i="15"/>
  <c r="AM56" i="15"/>
  <c r="AH59" i="15"/>
  <c r="AM105" i="15"/>
  <c r="AM109" i="15"/>
  <c r="AM19" i="15"/>
  <c r="AM43" i="15"/>
  <c r="AM53" i="15"/>
  <c r="AM57" i="15"/>
  <c r="AM88" i="15"/>
  <c r="AM106" i="15"/>
  <c r="AM110" i="15"/>
  <c r="AM44" i="15"/>
  <c r="AM46" i="15"/>
  <c r="AM89" i="15"/>
  <c r="AM97" i="15"/>
  <c r="AM11" i="15"/>
  <c r="AM22" i="15"/>
  <c r="AJ12" i="15"/>
  <c r="AK116" i="14"/>
  <c r="AI116" i="14"/>
  <c r="AD116" i="14"/>
  <c r="AG116" i="14" s="1"/>
  <c r="AB116" i="14"/>
  <c r="Z116" i="14"/>
  <c r="X116" i="14"/>
  <c r="V116" i="14"/>
  <c r="T116" i="14"/>
  <c r="R116" i="14"/>
  <c r="P116" i="14"/>
  <c r="N116" i="14"/>
  <c r="L116" i="14"/>
  <c r="J116" i="14"/>
  <c r="H116" i="14"/>
  <c r="F116" i="14"/>
  <c r="AM116" i="14" s="1"/>
  <c r="AK115" i="14"/>
  <c r="AI115" i="14"/>
  <c r="AD115" i="14"/>
  <c r="AG115" i="14" s="1"/>
  <c r="AB115" i="14"/>
  <c r="Z115" i="14"/>
  <c r="X115" i="14"/>
  <c r="V115" i="14"/>
  <c r="T115" i="14"/>
  <c r="R115" i="14"/>
  <c r="P115" i="14"/>
  <c r="N115" i="14"/>
  <c r="L115" i="14"/>
  <c r="J115" i="14"/>
  <c r="H115" i="14"/>
  <c r="F115" i="14"/>
  <c r="AM115" i="14" s="1"/>
  <c r="AK114" i="14"/>
  <c r="AI114" i="14"/>
  <c r="AD114" i="14"/>
  <c r="AG114" i="14" s="1"/>
  <c r="AB114" i="14"/>
  <c r="Z114" i="14"/>
  <c r="X114" i="14"/>
  <c r="V114" i="14"/>
  <c r="T114" i="14"/>
  <c r="R114" i="14"/>
  <c r="P114" i="14"/>
  <c r="N114" i="14"/>
  <c r="L114" i="14"/>
  <c r="J114" i="14"/>
  <c r="H114" i="14"/>
  <c r="F114" i="14"/>
  <c r="AM114" i="14" s="1"/>
  <c r="AK113" i="14"/>
  <c r="AI113" i="14"/>
  <c r="AD113" i="14"/>
  <c r="AG113" i="14" s="1"/>
  <c r="AB113" i="14"/>
  <c r="Z113" i="14"/>
  <c r="X113" i="14"/>
  <c r="V113" i="14"/>
  <c r="T113" i="14"/>
  <c r="R113" i="14"/>
  <c r="P113" i="14"/>
  <c r="N113" i="14"/>
  <c r="L113" i="14"/>
  <c r="J113" i="14"/>
  <c r="H113" i="14"/>
  <c r="F113" i="14"/>
  <c r="AM113" i="14" s="1"/>
  <c r="AK112" i="14"/>
  <c r="AI112" i="14"/>
  <c r="AG112" i="14"/>
  <c r="AD112" i="14"/>
  <c r="AB112" i="14"/>
  <c r="Z112" i="14"/>
  <c r="X112" i="14"/>
  <c r="V112" i="14"/>
  <c r="T112" i="14"/>
  <c r="R112" i="14"/>
  <c r="P112" i="14"/>
  <c r="N112" i="14"/>
  <c r="L112" i="14"/>
  <c r="AM112" i="14" s="1"/>
  <c r="J112" i="14"/>
  <c r="H112" i="14"/>
  <c r="F112" i="14"/>
  <c r="AK111" i="14"/>
  <c r="AI111" i="14"/>
  <c r="AD111" i="14"/>
  <c r="AG111" i="14" s="1"/>
  <c r="AB111" i="14"/>
  <c r="Z111" i="14"/>
  <c r="X111" i="14"/>
  <c r="V111" i="14"/>
  <c r="T111" i="14"/>
  <c r="R111" i="14"/>
  <c r="P111" i="14"/>
  <c r="N111" i="14"/>
  <c r="L111" i="14"/>
  <c r="J111" i="14"/>
  <c r="H111" i="14"/>
  <c r="F111" i="14"/>
  <c r="AM111" i="14" s="1"/>
  <c r="AI110" i="14"/>
  <c r="AE110" i="14"/>
  <c r="AD110" i="14"/>
  <c r="AG110" i="14" s="1"/>
  <c r="AB110" i="14"/>
  <c r="Z110" i="14"/>
  <c r="X110" i="14"/>
  <c r="V110" i="14"/>
  <c r="T110" i="14"/>
  <c r="R110" i="14"/>
  <c r="P110" i="14"/>
  <c r="N110" i="14"/>
  <c r="L110" i="14"/>
  <c r="J110" i="14"/>
  <c r="H110" i="14"/>
  <c r="AF110" i="14" s="1"/>
  <c r="AK110" i="14" s="1"/>
  <c r="F110" i="14"/>
  <c r="AM110" i="14" s="1"/>
  <c r="AE109" i="14"/>
  <c r="AI109" i="14" s="1"/>
  <c r="AD109" i="14"/>
  <c r="AG109" i="14" s="1"/>
  <c r="AB109" i="14"/>
  <c r="Z109" i="14"/>
  <c r="X109" i="14"/>
  <c r="V109" i="14"/>
  <c r="T109" i="14"/>
  <c r="R109" i="14"/>
  <c r="P109" i="14"/>
  <c r="N109" i="14"/>
  <c r="L109" i="14"/>
  <c r="J109" i="14"/>
  <c r="H109" i="14"/>
  <c r="F109" i="14"/>
  <c r="AF109" i="14" s="1"/>
  <c r="AK109" i="14" s="1"/>
  <c r="AK108" i="14"/>
  <c r="AI108" i="14"/>
  <c r="AD108" i="14"/>
  <c r="AG108" i="14" s="1"/>
  <c r="AB108" i="14"/>
  <c r="Z108" i="14"/>
  <c r="X108" i="14"/>
  <c r="V108" i="14"/>
  <c r="T108" i="14"/>
  <c r="R108" i="14"/>
  <c r="P108" i="14"/>
  <c r="N108" i="14"/>
  <c r="L108" i="14"/>
  <c r="J108" i="14"/>
  <c r="AM108" i="14" s="1"/>
  <c r="H108" i="14"/>
  <c r="F108" i="14"/>
  <c r="AK107" i="14"/>
  <c r="AI107" i="14"/>
  <c r="AD107" i="14"/>
  <c r="AG107" i="14" s="1"/>
  <c r="AB107" i="14"/>
  <c r="Z107" i="14"/>
  <c r="X107" i="14"/>
  <c r="V107" i="14"/>
  <c r="T107" i="14"/>
  <c r="R107" i="14"/>
  <c r="P107" i="14"/>
  <c r="N107" i="14"/>
  <c r="L107" i="14"/>
  <c r="J107" i="14"/>
  <c r="AM107" i="14" s="1"/>
  <c r="H107" i="14"/>
  <c r="F107" i="14"/>
  <c r="AE106" i="14"/>
  <c r="AI106" i="14" s="1"/>
  <c r="AD106" i="14"/>
  <c r="AG106" i="14" s="1"/>
  <c r="AB106" i="14"/>
  <c r="Z106" i="14"/>
  <c r="X106" i="14"/>
  <c r="V106" i="14"/>
  <c r="T106" i="14"/>
  <c r="R106" i="14"/>
  <c r="P106" i="14"/>
  <c r="N106" i="14"/>
  <c r="L106" i="14"/>
  <c r="J106" i="14"/>
  <c r="AF106" i="14" s="1"/>
  <c r="AK106" i="14" s="1"/>
  <c r="H106" i="14"/>
  <c r="F106" i="14"/>
  <c r="AM106" i="14" s="1"/>
  <c r="AE105" i="14"/>
  <c r="AI105" i="14" s="1"/>
  <c r="AD105" i="14"/>
  <c r="AG105" i="14" s="1"/>
  <c r="AB105" i="14"/>
  <c r="Z105" i="14"/>
  <c r="X105" i="14"/>
  <c r="V105" i="14"/>
  <c r="T105" i="14"/>
  <c r="R105" i="14"/>
  <c r="P105" i="14"/>
  <c r="N105" i="14"/>
  <c r="L105" i="14"/>
  <c r="J105" i="14"/>
  <c r="H105" i="14"/>
  <c r="F105" i="14"/>
  <c r="AF105" i="14" s="1"/>
  <c r="AK105" i="14" s="1"/>
  <c r="AE104" i="14"/>
  <c r="AI104" i="14" s="1"/>
  <c r="AD104" i="14"/>
  <c r="AG104" i="14" s="1"/>
  <c r="AB104" i="14"/>
  <c r="Z104" i="14"/>
  <c r="X104" i="14"/>
  <c r="V104" i="14"/>
  <c r="T104" i="14"/>
  <c r="R104" i="14"/>
  <c r="P104" i="14"/>
  <c r="N104" i="14"/>
  <c r="L104" i="14"/>
  <c r="J104" i="14"/>
  <c r="H104" i="14"/>
  <c r="F104" i="14"/>
  <c r="AF104" i="14" s="1"/>
  <c r="AK104" i="14" s="1"/>
  <c r="AK103" i="14"/>
  <c r="AI103" i="14"/>
  <c r="AD103" i="14"/>
  <c r="AG103" i="14" s="1"/>
  <c r="AB103" i="14"/>
  <c r="Z103" i="14"/>
  <c r="X103" i="14"/>
  <c r="V103" i="14"/>
  <c r="T103" i="14"/>
  <c r="R103" i="14"/>
  <c r="P103" i="14"/>
  <c r="N103" i="14"/>
  <c r="L103" i="14"/>
  <c r="J103" i="14"/>
  <c r="H103" i="14"/>
  <c r="F103" i="14"/>
  <c r="AM103" i="14" s="1"/>
  <c r="AE102" i="14"/>
  <c r="AI102" i="14" s="1"/>
  <c r="AD102" i="14"/>
  <c r="AG102" i="14" s="1"/>
  <c r="AB102" i="14"/>
  <c r="Z102" i="14"/>
  <c r="X102" i="14"/>
  <c r="V102" i="14"/>
  <c r="T102" i="14"/>
  <c r="R102" i="14"/>
  <c r="P102" i="14"/>
  <c r="N102" i="14"/>
  <c r="L102" i="14"/>
  <c r="J102" i="14"/>
  <c r="H102" i="14"/>
  <c r="F102" i="14"/>
  <c r="AF102" i="14" s="1"/>
  <c r="AK102" i="14" s="1"/>
  <c r="AK101" i="14"/>
  <c r="AI101" i="14"/>
  <c r="AD101" i="14"/>
  <c r="AG101" i="14" s="1"/>
  <c r="AB101" i="14"/>
  <c r="Z101" i="14"/>
  <c r="X101" i="14"/>
  <c r="V101" i="14"/>
  <c r="T101" i="14"/>
  <c r="R101" i="14"/>
  <c r="P101" i="14"/>
  <c r="N101" i="14"/>
  <c r="L101" i="14"/>
  <c r="J101" i="14"/>
  <c r="H101" i="14"/>
  <c r="F101" i="14"/>
  <c r="AM101" i="14" s="1"/>
  <c r="AE100" i="14"/>
  <c r="AI100" i="14" s="1"/>
  <c r="AD100" i="14"/>
  <c r="AG100" i="14" s="1"/>
  <c r="AB100" i="14"/>
  <c r="Z100" i="14"/>
  <c r="X100" i="14"/>
  <c r="V100" i="14"/>
  <c r="T100" i="14"/>
  <c r="R100" i="14"/>
  <c r="P100" i="14"/>
  <c r="N100" i="14"/>
  <c r="L100" i="14"/>
  <c r="J100" i="14"/>
  <c r="H100" i="14"/>
  <c r="F100" i="14"/>
  <c r="AF100" i="14" s="1"/>
  <c r="AK100" i="14" s="1"/>
  <c r="AE99" i="14"/>
  <c r="AI99" i="14" s="1"/>
  <c r="AD99" i="14"/>
  <c r="AG99" i="14" s="1"/>
  <c r="AB99" i="14"/>
  <c r="Z99" i="14"/>
  <c r="X99" i="14"/>
  <c r="V99" i="14"/>
  <c r="T99" i="14"/>
  <c r="R99" i="14"/>
  <c r="P99" i="14"/>
  <c r="N99" i="14"/>
  <c r="L99" i="14"/>
  <c r="J99" i="14"/>
  <c r="AF99" i="14" s="1"/>
  <c r="AK99" i="14" s="1"/>
  <c r="H99" i="14"/>
  <c r="F99" i="14"/>
  <c r="AM99" i="14" s="1"/>
  <c r="AG98" i="14"/>
  <c r="AE98" i="14"/>
  <c r="AI98" i="14" s="1"/>
  <c r="AD98" i="14"/>
  <c r="AB98" i="14"/>
  <c r="Z98" i="14"/>
  <c r="X98" i="14"/>
  <c r="V98" i="14"/>
  <c r="T98" i="14"/>
  <c r="R98" i="14"/>
  <c r="P98" i="14"/>
  <c r="N98" i="14"/>
  <c r="L98" i="14"/>
  <c r="J98" i="14"/>
  <c r="H98" i="14"/>
  <c r="AF98" i="14" s="1"/>
  <c r="AK98" i="14" s="1"/>
  <c r="F98" i="14"/>
  <c r="AM98" i="14" s="1"/>
  <c r="AE97" i="14"/>
  <c r="AI97" i="14" s="1"/>
  <c r="AD97" i="14"/>
  <c r="AG97" i="14" s="1"/>
  <c r="AB97" i="14"/>
  <c r="Z97" i="14"/>
  <c r="X97" i="14"/>
  <c r="V97" i="14"/>
  <c r="T97" i="14"/>
  <c r="R97" i="14"/>
  <c r="P97" i="14"/>
  <c r="N97" i="14"/>
  <c r="L97" i="14"/>
  <c r="J97" i="14"/>
  <c r="H97" i="14"/>
  <c r="F97" i="14"/>
  <c r="AF97" i="14" s="1"/>
  <c r="AK97" i="14" s="1"/>
  <c r="AK96" i="14"/>
  <c r="AI96" i="14"/>
  <c r="AG96" i="14"/>
  <c r="AB96" i="14"/>
  <c r="Z96" i="14"/>
  <c r="X96" i="14"/>
  <c r="V96" i="14"/>
  <c r="T96" i="14"/>
  <c r="R96" i="14"/>
  <c r="P96" i="14"/>
  <c r="N96" i="14"/>
  <c r="L96" i="14"/>
  <c r="J96" i="14"/>
  <c r="H96" i="14"/>
  <c r="F96" i="14"/>
  <c r="AM96" i="14" s="1"/>
  <c r="AK95" i="14"/>
  <c r="AI95" i="14"/>
  <c r="AG95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AM95" i="14" s="1"/>
  <c r="AE94" i="14"/>
  <c r="AI94" i="14" s="1"/>
  <c r="AD94" i="14"/>
  <c r="AG94" i="14" s="1"/>
  <c r="AB94" i="14"/>
  <c r="Z94" i="14"/>
  <c r="X94" i="14"/>
  <c r="V94" i="14"/>
  <c r="T94" i="14"/>
  <c r="R94" i="14"/>
  <c r="P94" i="14"/>
  <c r="N94" i="14"/>
  <c r="L94" i="14"/>
  <c r="J94" i="14"/>
  <c r="H94" i="14"/>
  <c r="F94" i="14"/>
  <c r="AF94" i="14" s="1"/>
  <c r="AK94" i="14" s="1"/>
  <c r="AK93" i="14"/>
  <c r="AI93" i="14"/>
  <c r="AD93" i="14"/>
  <c r="AG93" i="14" s="1"/>
  <c r="AB93" i="14"/>
  <c r="Z93" i="14"/>
  <c r="X93" i="14"/>
  <c r="V93" i="14"/>
  <c r="T93" i="14"/>
  <c r="R93" i="14"/>
  <c r="P93" i="14"/>
  <c r="N93" i="14"/>
  <c r="L93" i="14"/>
  <c r="J93" i="14"/>
  <c r="H93" i="14"/>
  <c r="F93" i="14"/>
  <c r="AM93" i="14" s="1"/>
  <c r="AE92" i="14"/>
  <c r="AI92" i="14" s="1"/>
  <c r="AD92" i="14"/>
  <c r="AG92" i="14" s="1"/>
  <c r="AB92" i="14"/>
  <c r="Z92" i="14"/>
  <c r="X92" i="14"/>
  <c r="V92" i="14"/>
  <c r="T92" i="14"/>
  <c r="R92" i="14"/>
  <c r="P92" i="14"/>
  <c r="N92" i="14"/>
  <c r="L92" i="14"/>
  <c r="J92" i="14"/>
  <c r="H92" i="14"/>
  <c r="F92" i="14"/>
  <c r="AF92" i="14" s="1"/>
  <c r="AK92" i="14" s="1"/>
  <c r="AE91" i="14"/>
  <c r="AI91" i="14" s="1"/>
  <c r="AD91" i="14"/>
  <c r="AG91" i="14" s="1"/>
  <c r="AB91" i="14"/>
  <c r="Z91" i="14"/>
  <c r="X91" i="14"/>
  <c r="V91" i="14"/>
  <c r="T91" i="14"/>
  <c r="R91" i="14"/>
  <c r="P91" i="14"/>
  <c r="N91" i="14"/>
  <c r="L91" i="14"/>
  <c r="J91" i="14"/>
  <c r="AF91" i="14" s="1"/>
  <c r="AK91" i="14" s="1"/>
  <c r="H91" i="14"/>
  <c r="F91" i="14"/>
  <c r="AM91" i="14" s="1"/>
  <c r="AE90" i="14"/>
  <c r="AI90" i="14" s="1"/>
  <c r="AD90" i="14"/>
  <c r="AG90" i="14" s="1"/>
  <c r="AB90" i="14"/>
  <c r="Z90" i="14"/>
  <c r="X90" i="14"/>
  <c r="V90" i="14"/>
  <c r="T90" i="14"/>
  <c r="R90" i="14"/>
  <c r="P90" i="14"/>
  <c r="N90" i="14"/>
  <c r="L90" i="14"/>
  <c r="J90" i="14"/>
  <c r="H90" i="14"/>
  <c r="AF90" i="14" s="1"/>
  <c r="AK90" i="14" s="1"/>
  <c r="F90" i="14"/>
  <c r="AM90" i="14" s="1"/>
  <c r="AI89" i="14"/>
  <c r="AG89" i="14"/>
  <c r="AE89" i="14"/>
  <c r="AD89" i="14"/>
  <c r="AB89" i="14"/>
  <c r="Z89" i="14"/>
  <c r="X89" i="14"/>
  <c r="V89" i="14"/>
  <c r="T89" i="14"/>
  <c r="R89" i="14"/>
  <c r="P89" i="14"/>
  <c r="N89" i="14"/>
  <c r="L89" i="14"/>
  <c r="J89" i="14"/>
  <c r="AF89" i="14" s="1"/>
  <c r="AK89" i="14" s="1"/>
  <c r="H89" i="14"/>
  <c r="F89" i="14"/>
  <c r="AM89" i="14" s="1"/>
  <c r="AI88" i="14"/>
  <c r="AG88" i="14"/>
  <c r="AE88" i="14"/>
  <c r="AD88" i="14"/>
  <c r="AB88" i="14"/>
  <c r="Z88" i="14"/>
  <c r="X88" i="14"/>
  <c r="V88" i="14"/>
  <c r="T88" i="14"/>
  <c r="R88" i="14"/>
  <c r="P88" i="14"/>
  <c r="N88" i="14"/>
  <c r="L88" i="14"/>
  <c r="J88" i="14"/>
  <c r="H88" i="14"/>
  <c r="F88" i="14"/>
  <c r="AF88" i="14" s="1"/>
  <c r="AK88" i="14" s="1"/>
  <c r="AK87" i="14"/>
  <c r="AI87" i="14"/>
  <c r="AD87" i="14"/>
  <c r="AG87" i="14" s="1"/>
  <c r="AB87" i="14"/>
  <c r="Z87" i="14"/>
  <c r="X87" i="14"/>
  <c r="V87" i="14"/>
  <c r="T87" i="14"/>
  <c r="R87" i="14"/>
  <c r="P87" i="14"/>
  <c r="N87" i="14"/>
  <c r="L87" i="14"/>
  <c r="J87" i="14"/>
  <c r="AM87" i="14" s="1"/>
  <c r="H87" i="14"/>
  <c r="F87" i="14"/>
  <c r="AK86" i="14"/>
  <c r="AI86" i="14"/>
  <c r="AG86" i="14"/>
  <c r="AD86" i="14"/>
  <c r="AB86" i="14"/>
  <c r="Z86" i="14"/>
  <c r="X86" i="14"/>
  <c r="V86" i="14"/>
  <c r="T86" i="14"/>
  <c r="R86" i="14"/>
  <c r="P86" i="14"/>
  <c r="N86" i="14"/>
  <c r="L86" i="14"/>
  <c r="J86" i="14"/>
  <c r="H86" i="14"/>
  <c r="F86" i="14"/>
  <c r="AM86" i="14" s="1"/>
  <c r="AK85" i="14"/>
  <c r="AI85" i="14"/>
  <c r="AD85" i="14"/>
  <c r="AG85" i="14" s="1"/>
  <c r="AB85" i="14"/>
  <c r="Z85" i="14"/>
  <c r="X85" i="14"/>
  <c r="V85" i="14"/>
  <c r="T85" i="14"/>
  <c r="R85" i="14"/>
  <c r="P85" i="14"/>
  <c r="N85" i="14"/>
  <c r="L85" i="14"/>
  <c r="J85" i="14"/>
  <c r="H85" i="14"/>
  <c r="F85" i="14"/>
  <c r="AM85" i="14" s="1"/>
  <c r="AK84" i="14"/>
  <c r="AI84" i="14"/>
  <c r="AD84" i="14"/>
  <c r="AG84" i="14" s="1"/>
  <c r="AB84" i="14"/>
  <c r="Z84" i="14"/>
  <c r="X84" i="14"/>
  <c r="V84" i="14"/>
  <c r="T84" i="14"/>
  <c r="R84" i="14"/>
  <c r="P84" i="14"/>
  <c r="N84" i="14"/>
  <c r="L84" i="14"/>
  <c r="J84" i="14"/>
  <c r="H84" i="14"/>
  <c r="F84" i="14"/>
  <c r="AM84" i="14" s="1"/>
  <c r="AK83" i="14"/>
  <c r="AI83" i="14"/>
  <c r="AD83" i="14"/>
  <c r="AG83" i="14" s="1"/>
  <c r="AB83" i="14"/>
  <c r="Z83" i="14"/>
  <c r="X83" i="14"/>
  <c r="V83" i="14"/>
  <c r="T83" i="14"/>
  <c r="R83" i="14"/>
  <c r="P83" i="14"/>
  <c r="N83" i="14"/>
  <c r="L83" i="14"/>
  <c r="J83" i="14"/>
  <c r="H83" i="14"/>
  <c r="F83" i="14"/>
  <c r="AM83" i="14" s="1"/>
  <c r="AE82" i="14"/>
  <c r="AI82" i="14" s="1"/>
  <c r="AD82" i="14"/>
  <c r="AG82" i="14" s="1"/>
  <c r="AB82" i="14"/>
  <c r="Z82" i="14"/>
  <c r="X82" i="14"/>
  <c r="V82" i="14"/>
  <c r="T82" i="14"/>
  <c r="R82" i="14"/>
  <c r="P82" i="14"/>
  <c r="N82" i="14"/>
  <c r="L82" i="14"/>
  <c r="J82" i="14"/>
  <c r="H82" i="14"/>
  <c r="F82" i="14"/>
  <c r="AF82" i="14" s="1"/>
  <c r="AK82" i="14" s="1"/>
  <c r="AE81" i="14"/>
  <c r="AI81" i="14" s="1"/>
  <c r="AD81" i="14"/>
  <c r="AG81" i="14" s="1"/>
  <c r="AB81" i="14"/>
  <c r="Z81" i="14"/>
  <c r="X81" i="14"/>
  <c r="V81" i="14"/>
  <c r="T81" i="14"/>
  <c r="R81" i="14"/>
  <c r="P81" i="14"/>
  <c r="N81" i="14"/>
  <c r="L81" i="14"/>
  <c r="J81" i="14"/>
  <c r="H81" i="14"/>
  <c r="F81" i="14"/>
  <c r="AM81" i="14" s="1"/>
  <c r="AK80" i="14"/>
  <c r="AI80" i="14"/>
  <c r="AG80" i="14"/>
  <c r="AB80" i="14"/>
  <c r="Z80" i="14"/>
  <c r="X80" i="14"/>
  <c r="V80" i="14"/>
  <c r="T80" i="14"/>
  <c r="R80" i="14"/>
  <c r="P80" i="14"/>
  <c r="N80" i="14"/>
  <c r="L80" i="14"/>
  <c r="J80" i="14"/>
  <c r="H80" i="14"/>
  <c r="F80" i="14"/>
  <c r="AM80" i="14" s="1"/>
  <c r="AK79" i="14"/>
  <c r="AI79" i="14"/>
  <c r="AG79" i="14"/>
  <c r="AB79" i="14"/>
  <c r="Z79" i="14"/>
  <c r="X79" i="14"/>
  <c r="V79" i="14"/>
  <c r="T79" i="14"/>
  <c r="R79" i="14"/>
  <c r="P79" i="14"/>
  <c r="N79" i="14"/>
  <c r="L79" i="14"/>
  <c r="J79" i="14"/>
  <c r="AM79" i="14" s="1"/>
  <c r="H79" i="14"/>
  <c r="F79" i="14"/>
  <c r="AK78" i="14"/>
  <c r="AI78" i="14"/>
  <c r="AG78" i="14"/>
  <c r="AB78" i="14"/>
  <c r="Z78" i="14"/>
  <c r="X78" i="14"/>
  <c r="V78" i="14"/>
  <c r="T78" i="14"/>
  <c r="R78" i="14"/>
  <c r="P78" i="14"/>
  <c r="N78" i="14"/>
  <c r="L78" i="14"/>
  <c r="J78" i="14"/>
  <c r="H78" i="14"/>
  <c r="F78" i="14"/>
  <c r="AM78" i="14" s="1"/>
  <c r="AK77" i="14"/>
  <c r="AI77" i="14"/>
  <c r="AG77" i="14"/>
  <c r="AB77" i="14"/>
  <c r="Z77" i="14"/>
  <c r="X77" i="14"/>
  <c r="V77" i="14"/>
  <c r="T77" i="14"/>
  <c r="R77" i="14"/>
  <c r="P77" i="14"/>
  <c r="N77" i="14"/>
  <c r="L77" i="14"/>
  <c r="J77" i="14"/>
  <c r="H77" i="14"/>
  <c r="F77" i="14"/>
  <c r="AM77" i="14" s="1"/>
  <c r="AK76" i="14"/>
  <c r="AI76" i="14"/>
  <c r="AG76" i="14"/>
  <c r="AB76" i="14"/>
  <c r="Z76" i="14"/>
  <c r="X76" i="14"/>
  <c r="V76" i="14"/>
  <c r="T76" i="14"/>
  <c r="R76" i="14"/>
  <c r="P76" i="14"/>
  <c r="N76" i="14"/>
  <c r="L76" i="14"/>
  <c r="J76" i="14"/>
  <c r="AM76" i="14" s="1"/>
  <c r="H76" i="14"/>
  <c r="F76" i="14"/>
  <c r="AK75" i="14"/>
  <c r="AI75" i="14"/>
  <c r="AG75" i="14"/>
  <c r="AB75" i="14"/>
  <c r="Z75" i="14"/>
  <c r="X75" i="14"/>
  <c r="V75" i="14"/>
  <c r="T75" i="14"/>
  <c r="R75" i="14"/>
  <c r="P75" i="14"/>
  <c r="N75" i="14"/>
  <c r="L75" i="14"/>
  <c r="J75" i="14"/>
  <c r="H75" i="14"/>
  <c r="F75" i="14"/>
  <c r="AM75" i="14" s="1"/>
  <c r="AK74" i="14"/>
  <c r="AI74" i="14"/>
  <c r="AG74" i="14"/>
  <c r="AB74" i="14"/>
  <c r="Z74" i="14"/>
  <c r="X74" i="14"/>
  <c r="V74" i="14"/>
  <c r="T74" i="14"/>
  <c r="R74" i="14"/>
  <c r="P74" i="14"/>
  <c r="N74" i="14"/>
  <c r="L74" i="14"/>
  <c r="J74" i="14"/>
  <c r="H74" i="14"/>
  <c r="F74" i="14"/>
  <c r="AM74" i="14" s="1"/>
  <c r="AK73" i="14"/>
  <c r="AI73" i="14"/>
  <c r="AD73" i="14"/>
  <c r="AG73" i="14" s="1"/>
  <c r="AB73" i="14"/>
  <c r="Z73" i="14"/>
  <c r="X73" i="14"/>
  <c r="V73" i="14"/>
  <c r="T73" i="14"/>
  <c r="R73" i="14"/>
  <c r="P73" i="14"/>
  <c r="N73" i="14"/>
  <c r="L73" i="14"/>
  <c r="AM73" i="14" s="1"/>
  <c r="J73" i="14"/>
  <c r="H73" i="14"/>
  <c r="F73" i="14"/>
  <c r="AK72" i="14"/>
  <c r="AI72" i="14"/>
  <c r="AD72" i="14"/>
  <c r="AG72" i="14" s="1"/>
  <c r="AB72" i="14"/>
  <c r="Z72" i="14"/>
  <c r="X72" i="14"/>
  <c r="V72" i="14"/>
  <c r="T72" i="14"/>
  <c r="R72" i="14"/>
  <c r="P72" i="14"/>
  <c r="N72" i="14"/>
  <c r="L72" i="14"/>
  <c r="J72" i="14"/>
  <c r="AM72" i="14" s="1"/>
  <c r="H72" i="14"/>
  <c r="F72" i="14"/>
  <c r="AK71" i="14"/>
  <c r="AI71" i="14"/>
  <c r="AG71" i="14"/>
  <c r="AB71" i="14"/>
  <c r="Z71" i="14"/>
  <c r="X71" i="14"/>
  <c r="V71" i="14"/>
  <c r="T71" i="14"/>
  <c r="R71" i="14"/>
  <c r="P71" i="14"/>
  <c r="N71" i="14"/>
  <c r="L71" i="14"/>
  <c r="J71" i="14"/>
  <c r="H71" i="14"/>
  <c r="F71" i="14"/>
  <c r="AM71" i="14" s="1"/>
  <c r="AK70" i="14"/>
  <c r="AI70" i="14"/>
  <c r="AG70" i="14"/>
  <c r="AB70" i="14"/>
  <c r="Z70" i="14"/>
  <c r="X70" i="14"/>
  <c r="V70" i="14"/>
  <c r="T70" i="14"/>
  <c r="R70" i="14"/>
  <c r="P70" i="14"/>
  <c r="N70" i="14"/>
  <c r="L70" i="14"/>
  <c r="J70" i="14"/>
  <c r="H70" i="14"/>
  <c r="F70" i="14"/>
  <c r="AM70" i="14" s="1"/>
  <c r="AK69" i="14"/>
  <c r="AI69" i="14"/>
  <c r="AG69" i="14"/>
  <c r="AD69" i="14"/>
  <c r="AB69" i="14"/>
  <c r="Z69" i="14"/>
  <c r="X69" i="14"/>
  <c r="V69" i="14"/>
  <c r="T69" i="14"/>
  <c r="R69" i="14"/>
  <c r="P69" i="14"/>
  <c r="N69" i="14"/>
  <c r="L69" i="14"/>
  <c r="AM69" i="14" s="1"/>
  <c r="J69" i="14"/>
  <c r="H69" i="14"/>
  <c r="F69" i="14"/>
  <c r="AK68" i="14"/>
  <c r="AI68" i="14"/>
  <c r="AG68" i="14"/>
  <c r="AB68" i="14"/>
  <c r="Z68" i="14"/>
  <c r="X68" i="14"/>
  <c r="V68" i="14"/>
  <c r="T68" i="14"/>
  <c r="R68" i="14"/>
  <c r="P68" i="14"/>
  <c r="N68" i="14"/>
  <c r="L68" i="14"/>
  <c r="J68" i="14"/>
  <c r="H68" i="14"/>
  <c r="AM68" i="14" s="1"/>
  <c r="F68" i="14"/>
  <c r="AK67" i="14"/>
  <c r="AI67" i="14"/>
  <c r="AD67" i="14"/>
  <c r="AG67" i="14" s="1"/>
  <c r="AB67" i="14"/>
  <c r="Z67" i="14"/>
  <c r="X67" i="14"/>
  <c r="V67" i="14"/>
  <c r="T67" i="14"/>
  <c r="R67" i="14"/>
  <c r="P67" i="14"/>
  <c r="N67" i="14"/>
  <c r="L67" i="14"/>
  <c r="J67" i="14"/>
  <c r="H67" i="14"/>
  <c r="F67" i="14"/>
  <c r="AM67" i="14" s="1"/>
  <c r="AK66" i="14"/>
  <c r="AI66" i="14"/>
  <c r="AD66" i="14"/>
  <c r="AG66" i="14" s="1"/>
  <c r="AB66" i="14"/>
  <c r="Z66" i="14"/>
  <c r="X66" i="14"/>
  <c r="V66" i="14"/>
  <c r="T66" i="14"/>
  <c r="R66" i="14"/>
  <c r="P66" i="14"/>
  <c r="N66" i="14"/>
  <c r="L66" i="14"/>
  <c r="J66" i="14"/>
  <c r="H66" i="14"/>
  <c r="F66" i="14"/>
  <c r="AM66" i="14" s="1"/>
  <c r="AK65" i="14"/>
  <c r="AI65" i="14"/>
  <c r="AD65" i="14"/>
  <c r="AG65" i="14" s="1"/>
  <c r="AB65" i="14"/>
  <c r="Z65" i="14"/>
  <c r="X65" i="14"/>
  <c r="V65" i="14"/>
  <c r="T65" i="14"/>
  <c r="R65" i="14"/>
  <c r="P65" i="14"/>
  <c r="N65" i="14"/>
  <c r="L65" i="14"/>
  <c r="J65" i="14"/>
  <c r="H65" i="14"/>
  <c r="F65" i="14"/>
  <c r="AM65" i="14" s="1"/>
  <c r="AE61" i="14"/>
  <c r="AI61" i="14" s="1"/>
  <c r="AD61" i="14"/>
  <c r="AG61" i="14" s="1"/>
  <c r="AB61" i="14"/>
  <c r="Z61" i="14"/>
  <c r="X61" i="14"/>
  <c r="V61" i="14"/>
  <c r="T61" i="14"/>
  <c r="R61" i="14"/>
  <c r="P61" i="14"/>
  <c r="N61" i="14"/>
  <c r="L61" i="14"/>
  <c r="J61" i="14"/>
  <c r="H61" i="14"/>
  <c r="F61" i="14"/>
  <c r="AF61" i="14" s="1"/>
  <c r="AK61" i="14" s="1"/>
  <c r="AE60" i="14"/>
  <c r="AI60" i="14" s="1"/>
  <c r="AD60" i="14"/>
  <c r="AG60" i="14" s="1"/>
  <c r="AB60" i="14"/>
  <c r="Z60" i="14"/>
  <c r="X60" i="14"/>
  <c r="V60" i="14"/>
  <c r="T60" i="14"/>
  <c r="R60" i="14"/>
  <c r="P60" i="14"/>
  <c r="N60" i="14"/>
  <c r="L60" i="14"/>
  <c r="J60" i="14"/>
  <c r="AF60" i="14" s="1"/>
  <c r="AK60" i="14" s="1"/>
  <c r="H60" i="14"/>
  <c r="F60" i="14"/>
  <c r="AM60" i="14" s="1"/>
  <c r="AK59" i="14"/>
  <c r="AI59" i="14"/>
  <c r="AB59" i="14"/>
  <c r="Z59" i="14"/>
  <c r="X59" i="14"/>
  <c r="V59" i="14"/>
  <c r="T59" i="14"/>
  <c r="R59" i="14"/>
  <c r="P59" i="14"/>
  <c r="N59" i="14"/>
  <c r="L59" i="14"/>
  <c r="J59" i="14"/>
  <c r="H59" i="14"/>
  <c r="F59" i="14"/>
  <c r="AM59" i="14" s="1"/>
  <c r="AK58" i="14"/>
  <c r="AI58" i="14"/>
  <c r="AB58" i="14"/>
  <c r="Z58" i="14"/>
  <c r="X58" i="14"/>
  <c r="V58" i="14"/>
  <c r="T58" i="14"/>
  <c r="R58" i="14"/>
  <c r="P58" i="14"/>
  <c r="N58" i="14"/>
  <c r="L58" i="14"/>
  <c r="J58" i="14"/>
  <c r="AM58" i="14" s="1"/>
  <c r="H58" i="14"/>
  <c r="F58" i="14"/>
  <c r="AH58" i="14" s="1"/>
  <c r="AG57" i="14"/>
  <c r="AE57" i="14"/>
  <c r="AI57" i="14" s="1"/>
  <c r="AD57" i="14"/>
  <c r="AB57" i="14"/>
  <c r="Z57" i="14"/>
  <c r="X57" i="14"/>
  <c r="V57" i="14"/>
  <c r="T57" i="14"/>
  <c r="R57" i="14"/>
  <c r="P57" i="14"/>
  <c r="N57" i="14"/>
  <c r="L57" i="14"/>
  <c r="J57" i="14"/>
  <c r="H57" i="14"/>
  <c r="F57" i="14"/>
  <c r="AF57" i="14" s="1"/>
  <c r="AK57" i="14" s="1"/>
  <c r="AE56" i="14"/>
  <c r="AI56" i="14" s="1"/>
  <c r="AD56" i="14"/>
  <c r="AG56" i="14" s="1"/>
  <c r="AB56" i="14"/>
  <c r="Z56" i="14"/>
  <c r="X56" i="14"/>
  <c r="V56" i="14"/>
  <c r="T56" i="14"/>
  <c r="R56" i="14"/>
  <c r="P56" i="14"/>
  <c r="N56" i="14"/>
  <c r="L56" i="14"/>
  <c r="J56" i="14"/>
  <c r="H56" i="14"/>
  <c r="F56" i="14"/>
  <c r="AF56" i="14" s="1"/>
  <c r="AK56" i="14" s="1"/>
  <c r="AK55" i="14"/>
  <c r="AI55" i="14"/>
  <c r="AD55" i="14"/>
  <c r="AG55" i="14" s="1"/>
  <c r="AB55" i="14"/>
  <c r="Z55" i="14"/>
  <c r="X55" i="14"/>
  <c r="V55" i="14"/>
  <c r="T55" i="14"/>
  <c r="R55" i="14"/>
  <c r="P55" i="14"/>
  <c r="N55" i="14"/>
  <c r="L55" i="14"/>
  <c r="AM55" i="14" s="1"/>
  <c r="J55" i="14"/>
  <c r="H55" i="14"/>
  <c r="F55" i="14"/>
  <c r="AK54" i="14"/>
  <c r="AE54" i="14"/>
  <c r="AI54" i="14" s="1"/>
  <c r="AD54" i="14"/>
  <c r="AG54" i="14" s="1"/>
  <c r="AB54" i="14"/>
  <c r="Z54" i="14"/>
  <c r="X54" i="14"/>
  <c r="V54" i="14"/>
  <c r="T54" i="14"/>
  <c r="R54" i="14"/>
  <c r="P54" i="14"/>
  <c r="N54" i="14"/>
  <c r="L54" i="14"/>
  <c r="AM54" i="14" s="1"/>
  <c r="J54" i="14"/>
  <c r="H54" i="14"/>
  <c r="F54" i="14"/>
  <c r="AE53" i="14"/>
  <c r="AI53" i="14" s="1"/>
  <c r="AD53" i="14"/>
  <c r="AG53" i="14" s="1"/>
  <c r="AB53" i="14"/>
  <c r="Z53" i="14"/>
  <c r="X53" i="14"/>
  <c r="V53" i="14"/>
  <c r="T53" i="14"/>
  <c r="R53" i="14"/>
  <c r="P53" i="14"/>
  <c r="N53" i="14"/>
  <c r="L53" i="14"/>
  <c r="J53" i="14"/>
  <c r="H53" i="14"/>
  <c r="F53" i="14"/>
  <c r="AF53" i="14" s="1"/>
  <c r="AK53" i="14" s="1"/>
  <c r="AE52" i="14"/>
  <c r="AI52" i="14" s="1"/>
  <c r="AD52" i="14"/>
  <c r="AG52" i="14" s="1"/>
  <c r="AB52" i="14"/>
  <c r="Z52" i="14"/>
  <c r="X52" i="14"/>
  <c r="V52" i="14"/>
  <c r="T52" i="14"/>
  <c r="R52" i="14"/>
  <c r="P52" i="14"/>
  <c r="N52" i="14"/>
  <c r="L52" i="14"/>
  <c r="J52" i="14"/>
  <c r="H52" i="14"/>
  <c r="F52" i="14"/>
  <c r="AF52" i="14" s="1"/>
  <c r="AK52" i="14" s="1"/>
  <c r="AK51" i="14"/>
  <c r="AI51" i="14"/>
  <c r="AD51" i="14"/>
  <c r="AG51" i="14" s="1"/>
  <c r="AB51" i="14"/>
  <c r="Z51" i="14"/>
  <c r="X51" i="14"/>
  <c r="V51" i="14"/>
  <c r="T51" i="14"/>
  <c r="R51" i="14"/>
  <c r="P51" i="14"/>
  <c r="N51" i="14"/>
  <c r="L51" i="14"/>
  <c r="J51" i="14"/>
  <c r="H51" i="14"/>
  <c r="F51" i="14"/>
  <c r="AM51" i="14" s="1"/>
  <c r="AE50" i="14"/>
  <c r="AI50" i="14" s="1"/>
  <c r="AD50" i="14"/>
  <c r="AG50" i="14" s="1"/>
  <c r="AB50" i="14"/>
  <c r="Z50" i="14"/>
  <c r="X50" i="14"/>
  <c r="V50" i="14"/>
  <c r="T50" i="14"/>
  <c r="R50" i="14"/>
  <c r="P50" i="14"/>
  <c r="N50" i="14"/>
  <c r="L50" i="14"/>
  <c r="J50" i="14"/>
  <c r="H50" i="14"/>
  <c r="F50" i="14"/>
  <c r="AF50" i="14" s="1"/>
  <c r="AK50" i="14" s="1"/>
  <c r="AE49" i="14"/>
  <c r="AI49" i="14" s="1"/>
  <c r="AD49" i="14"/>
  <c r="AG49" i="14" s="1"/>
  <c r="AB49" i="14"/>
  <c r="Z49" i="14"/>
  <c r="X49" i="14"/>
  <c r="V49" i="14"/>
  <c r="T49" i="14"/>
  <c r="R49" i="14"/>
  <c r="P49" i="14"/>
  <c r="N49" i="14"/>
  <c r="L49" i="14"/>
  <c r="J49" i="14"/>
  <c r="AF49" i="14" s="1"/>
  <c r="AK49" i="14" s="1"/>
  <c r="H49" i="14"/>
  <c r="F49" i="14"/>
  <c r="AM49" i="14" s="1"/>
  <c r="AE48" i="14"/>
  <c r="AI48" i="14" s="1"/>
  <c r="AD48" i="14"/>
  <c r="AG48" i="14" s="1"/>
  <c r="AB48" i="14"/>
  <c r="Z48" i="14"/>
  <c r="X48" i="14"/>
  <c r="V48" i="14"/>
  <c r="T48" i="14"/>
  <c r="R48" i="14"/>
  <c r="P48" i="14"/>
  <c r="N48" i="14"/>
  <c r="L48" i="14"/>
  <c r="J48" i="14"/>
  <c r="H48" i="14"/>
  <c r="AF48" i="14" s="1"/>
  <c r="AK48" i="14" s="1"/>
  <c r="F48" i="14"/>
  <c r="AM48" i="14" s="1"/>
  <c r="AG47" i="14"/>
  <c r="AE47" i="14"/>
  <c r="AI47" i="14" s="1"/>
  <c r="AD47" i="14"/>
  <c r="AB47" i="14"/>
  <c r="Z47" i="14"/>
  <c r="X47" i="14"/>
  <c r="V47" i="14"/>
  <c r="T47" i="14"/>
  <c r="R47" i="14"/>
  <c r="P47" i="14"/>
  <c r="N47" i="14"/>
  <c r="L47" i="14"/>
  <c r="J47" i="14"/>
  <c r="AF47" i="14" s="1"/>
  <c r="AK47" i="14" s="1"/>
  <c r="H47" i="14"/>
  <c r="F47" i="14"/>
  <c r="AM47" i="14" s="1"/>
  <c r="AI46" i="14"/>
  <c r="AE46" i="14"/>
  <c r="AD46" i="14"/>
  <c r="AG46" i="14" s="1"/>
  <c r="AB46" i="14"/>
  <c r="Z46" i="14"/>
  <c r="X46" i="14"/>
  <c r="V46" i="14"/>
  <c r="T46" i="14"/>
  <c r="R46" i="14"/>
  <c r="P46" i="14"/>
  <c r="N46" i="14"/>
  <c r="L46" i="14"/>
  <c r="J46" i="14"/>
  <c r="H46" i="14"/>
  <c r="F46" i="14"/>
  <c r="AF46" i="14" s="1"/>
  <c r="AK46" i="14" s="1"/>
  <c r="AK45" i="14"/>
  <c r="AI45" i="14"/>
  <c r="AD45" i="14"/>
  <c r="AG45" i="14" s="1"/>
  <c r="AB45" i="14"/>
  <c r="Z45" i="14"/>
  <c r="X45" i="14"/>
  <c r="V45" i="14"/>
  <c r="T45" i="14"/>
  <c r="R45" i="14"/>
  <c r="P45" i="14"/>
  <c r="N45" i="14"/>
  <c r="L45" i="14"/>
  <c r="J45" i="14"/>
  <c r="AM45" i="14" s="1"/>
  <c r="H45" i="14"/>
  <c r="F45" i="14"/>
  <c r="AE44" i="14"/>
  <c r="AI44" i="14" s="1"/>
  <c r="AD44" i="14"/>
  <c r="AG44" i="14" s="1"/>
  <c r="AB44" i="14"/>
  <c r="Z44" i="14"/>
  <c r="X44" i="14"/>
  <c r="V44" i="14"/>
  <c r="T44" i="14"/>
  <c r="R44" i="14"/>
  <c r="P44" i="14"/>
  <c r="N44" i="14"/>
  <c r="L44" i="14"/>
  <c r="J44" i="14"/>
  <c r="H44" i="14"/>
  <c r="F44" i="14"/>
  <c r="AF44" i="14" s="1"/>
  <c r="AK44" i="14" s="1"/>
  <c r="AE43" i="14"/>
  <c r="AI43" i="14" s="1"/>
  <c r="AD43" i="14"/>
  <c r="AG43" i="14" s="1"/>
  <c r="AB43" i="14"/>
  <c r="Z43" i="14"/>
  <c r="X43" i="14"/>
  <c r="V43" i="14"/>
  <c r="T43" i="14"/>
  <c r="R43" i="14"/>
  <c r="P43" i="14"/>
  <c r="N43" i="14"/>
  <c r="L43" i="14"/>
  <c r="J43" i="14"/>
  <c r="H43" i="14"/>
  <c r="F43" i="14"/>
  <c r="AF43" i="14" s="1"/>
  <c r="AK43" i="14" s="1"/>
  <c r="AK42" i="14"/>
  <c r="AI42" i="14"/>
  <c r="AD42" i="14"/>
  <c r="AG42" i="14" s="1"/>
  <c r="AB42" i="14"/>
  <c r="Z42" i="14"/>
  <c r="X42" i="14"/>
  <c r="V42" i="14"/>
  <c r="T42" i="14"/>
  <c r="R42" i="14"/>
  <c r="P42" i="14"/>
  <c r="N42" i="14"/>
  <c r="L42" i="14"/>
  <c r="AM42" i="14" s="1"/>
  <c r="J42" i="14"/>
  <c r="H42" i="14"/>
  <c r="F42" i="14"/>
  <c r="AK41" i="14"/>
  <c r="AI41" i="14"/>
  <c r="AG41" i="14"/>
  <c r="AB41" i="14"/>
  <c r="Z41" i="14"/>
  <c r="X41" i="14"/>
  <c r="V41" i="14"/>
  <c r="T41" i="14"/>
  <c r="R41" i="14"/>
  <c r="P41" i="14"/>
  <c r="N41" i="14"/>
  <c r="L41" i="14"/>
  <c r="J41" i="14"/>
  <c r="H41" i="14"/>
  <c r="AM41" i="14" s="1"/>
  <c r="F41" i="14"/>
  <c r="AK40" i="14"/>
  <c r="AI40" i="14"/>
  <c r="AG40" i="14"/>
  <c r="AB40" i="14"/>
  <c r="Z40" i="14"/>
  <c r="X40" i="14"/>
  <c r="V40" i="14"/>
  <c r="T40" i="14"/>
  <c r="R40" i="14"/>
  <c r="P40" i="14"/>
  <c r="N40" i="14"/>
  <c r="L40" i="14"/>
  <c r="J40" i="14"/>
  <c r="H40" i="14"/>
  <c r="F40" i="14"/>
  <c r="AM40" i="14" s="1"/>
  <c r="AK39" i="14"/>
  <c r="AI39" i="14"/>
  <c r="AG39" i="14"/>
  <c r="AB39" i="14"/>
  <c r="Z39" i="14"/>
  <c r="X39" i="14"/>
  <c r="V39" i="14"/>
  <c r="T39" i="14"/>
  <c r="R39" i="14"/>
  <c r="P39" i="14"/>
  <c r="N39" i="14"/>
  <c r="L39" i="14"/>
  <c r="AM39" i="14" s="1"/>
  <c r="J39" i="14"/>
  <c r="H39" i="14"/>
  <c r="F39" i="14"/>
  <c r="AK38" i="14"/>
  <c r="AI38" i="14"/>
  <c r="AG38" i="14"/>
  <c r="AB38" i="14"/>
  <c r="Z38" i="14"/>
  <c r="X38" i="14"/>
  <c r="V38" i="14"/>
  <c r="T38" i="14"/>
  <c r="R38" i="14"/>
  <c r="P38" i="14"/>
  <c r="N38" i="14"/>
  <c r="L38" i="14"/>
  <c r="J38" i="14"/>
  <c r="H38" i="14"/>
  <c r="AM38" i="14" s="1"/>
  <c r="F38" i="14"/>
  <c r="AK37" i="14"/>
  <c r="AI37" i="14"/>
  <c r="AG37" i="14"/>
  <c r="AB37" i="14"/>
  <c r="Z37" i="14"/>
  <c r="X37" i="14"/>
  <c r="V37" i="14"/>
  <c r="T37" i="14"/>
  <c r="R37" i="14"/>
  <c r="P37" i="14"/>
  <c r="N37" i="14"/>
  <c r="L37" i="14"/>
  <c r="J37" i="14"/>
  <c r="H37" i="14"/>
  <c r="F37" i="14"/>
  <c r="AM37" i="14" s="1"/>
  <c r="AK36" i="14"/>
  <c r="AI36" i="14"/>
  <c r="AG36" i="14"/>
  <c r="AB36" i="14"/>
  <c r="Z36" i="14"/>
  <c r="X36" i="14"/>
  <c r="V36" i="14"/>
  <c r="T36" i="14"/>
  <c r="R36" i="14"/>
  <c r="P36" i="14"/>
  <c r="N36" i="14"/>
  <c r="L36" i="14"/>
  <c r="AM36" i="14" s="1"/>
  <c r="J36" i="14"/>
  <c r="H36" i="14"/>
  <c r="F36" i="14"/>
  <c r="AK35" i="14"/>
  <c r="AI35" i="14"/>
  <c r="AG35" i="14"/>
  <c r="AB35" i="14"/>
  <c r="Z35" i="14"/>
  <c r="X35" i="14"/>
  <c r="V35" i="14"/>
  <c r="T35" i="14"/>
  <c r="R35" i="14"/>
  <c r="P35" i="14"/>
  <c r="N35" i="14"/>
  <c r="L35" i="14"/>
  <c r="J35" i="14"/>
  <c r="H35" i="14"/>
  <c r="AM35" i="14" s="1"/>
  <c r="F35" i="14"/>
  <c r="AK34" i="14"/>
  <c r="AI34" i="14"/>
  <c r="AG34" i="14"/>
  <c r="AB34" i="14"/>
  <c r="Z34" i="14"/>
  <c r="X34" i="14"/>
  <c r="V34" i="14"/>
  <c r="T34" i="14"/>
  <c r="R34" i="14"/>
  <c r="P34" i="14"/>
  <c r="N34" i="14"/>
  <c r="L34" i="14"/>
  <c r="J34" i="14"/>
  <c r="H34" i="14"/>
  <c r="F34" i="14"/>
  <c r="AM34" i="14" s="1"/>
  <c r="AK33" i="14"/>
  <c r="AI33" i="14"/>
  <c r="AG33" i="14"/>
  <c r="AB33" i="14"/>
  <c r="Z33" i="14"/>
  <c r="X33" i="14"/>
  <c r="V33" i="14"/>
  <c r="T33" i="14"/>
  <c r="R33" i="14"/>
  <c r="P33" i="14"/>
  <c r="N33" i="14"/>
  <c r="L33" i="14"/>
  <c r="AM33" i="14" s="1"/>
  <c r="J33" i="14"/>
  <c r="H33" i="14"/>
  <c r="F33" i="14"/>
  <c r="AK32" i="14"/>
  <c r="AI32" i="14"/>
  <c r="AG32" i="14"/>
  <c r="AB32" i="14"/>
  <c r="Z32" i="14"/>
  <c r="X32" i="14"/>
  <c r="V32" i="14"/>
  <c r="T32" i="14"/>
  <c r="R32" i="14"/>
  <c r="P32" i="14"/>
  <c r="N32" i="14"/>
  <c r="L32" i="14"/>
  <c r="J32" i="14"/>
  <c r="H32" i="14"/>
  <c r="AM32" i="14" s="1"/>
  <c r="F32" i="14"/>
  <c r="AK31" i="14"/>
  <c r="AI31" i="14"/>
  <c r="AG31" i="14"/>
  <c r="AB31" i="14"/>
  <c r="Z31" i="14"/>
  <c r="X31" i="14"/>
  <c r="V31" i="14"/>
  <c r="T31" i="14"/>
  <c r="R31" i="14"/>
  <c r="P31" i="14"/>
  <c r="N31" i="14"/>
  <c r="L31" i="14"/>
  <c r="J31" i="14"/>
  <c r="H31" i="14"/>
  <c r="F31" i="14"/>
  <c r="AM31" i="14" s="1"/>
  <c r="AK30" i="14"/>
  <c r="AI30" i="14"/>
  <c r="AD30" i="14"/>
  <c r="AG30" i="14" s="1"/>
  <c r="AB30" i="14"/>
  <c r="Z30" i="14"/>
  <c r="X30" i="14"/>
  <c r="V30" i="14"/>
  <c r="T30" i="14"/>
  <c r="R30" i="14"/>
  <c r="P30" i="14"/>
  <c r="N30" i="14"/>
  <c r="L30" i="14"/>
  <c r="J30" i="14"/>
  <c r="H30" i="14"/>
  <c r="F30" i="14"/>
  <c r="AM30" i="14" s="1"/>
  <c r="AK29" i="14"/>
  <c r="AI29" i="14"/>
  <c r="AD29" i="14"/>
  <c r="AG29" i="14" s="1"/>
  <c r="AB29" i="14"/>
  <c r="Z29" i="14"/>
  <c r="X29" i="14"/>
  <c r="V29" i="14"/>
  <c r="T29" i="14"/>
  <c r="R29" i="14"/>
  <c r="P29" i="14"/>
  <c r="N29" i="14"/>
  <c r="L29" i="14"/>
  <c r="AM29" i="14" s="1"/>
  <c r="J29" i="14"/>
  <c r="H29" i="14"/>
  <c r="F29" i="14"/>
  <c r="AK28" i="14"/>
  <c r="AI28" i="14"/>
  <c r="AD28" i="14"/>
  <c r="AG28" i="14" s="1"/>
  <c r="AB28" i="14"/>
  <c r="Z28" i="14"/>
  <c r="X28" i="14"/>
  <c r="V28" i="14"/>
  <c r="T28" i="14"/>
  <c r="R28" i="14"/>
  <c r="P28" i="14"/>
  <c r="N28" i="14"/>
  <c r="L28" i="14"/>
  <c r="J28" i="14"/>
  <c r="AM28" i="14" s="1"/>
  <c r="H28" i="14"/>
  <c r="F28" i="14"/>
  <c r="AK27" i="14"/>
  <c r="AI27" i="14"/>
  <c r="AD27" i="14"/>
  <c r="AG27" i="14" s="1"/>
  <c r="AB27" i="14"/>
  <c r="Z27" i="14"/>
  <c r="X27" i="14"/>
  <c r="V27" i="14"/>
  <c r="T27" i="14"/>
  <c r="R27" i="14"/>
  <c r="P27" i="14"/>
  <c r="N27" i="14"/>
  <c r="L27" i="14"/>
  <c r="J27" i="14"/>
  <c r="H27" i="14"/>
  <c r="F27" i="14"/>
  <c r="AM27" i="14" s="1"/>
  <c r="AK26" i="14"/>
  <c r="AI26" i="14"/>
  <c r="AD26" i="14"/>
  <c r="AG26" i="14" s="1"/>
  <c r="AB26" i="14"/>
  <c r="Z26" i="14"/>
  <c r="X26" i="14"/>
  <c r="V26" i="14"/>
  <c r="T26" i="14"/>
  <c r="R26" i="14"/>
  <c r="P26" i="14"/>
  <c r="N26" i="14"/>
  <c r="L26" i="14"/>
  <c r="J26" i="14"/>
  <c r="H26" i="14"/>
  <c r="F26" i="14"/>
  <c r="AM26" i="14" s="1"/>
  <c r="AK25" i="14"/>
  <c r="AI25" i="14"/>
  <c r="AD25" i="14"/>
  <c r="AG25" i="14" s="1"/>
  <c r="AB25" i="14"/>
  <c r="Z25" i="14"/>
  <c r="X25" i="14"/>
  <c r="V25" i="14"/>
  <c r="T25" i="14"/>
  <c r="R25" i="14"/>
  <c r="P25" i="14"/>
  <c r="N25" i="14"/>
  <c r="L25" i="14"/>
  <c r="J25" i="14"/>
  <c r="H25" i="14"/>
  <c r="F25" i="14"/>
  <c r="AM25" i="14" s="1"/>
  <c r="AK24" i="14"/>
  <c r="AI24" i="14"/>
  <c r="AD24" i="14"/>
  <c r="AG24" i="14" s="1"/>
  <c r="AB24" i="14"/>
  <c r="Z24" i="14"/>
  <c r="X24" i="14"/>
  <c r="V24" i="14"/>
  <c r="T24" i="14"/>
  <c r="R24" i="14"/>
  <c r="P24" i="14"/>
  <c r="N24" i="14"/>
  <c r="AM24" i="14" s="1"/>
  <c r="L24" i="14"/>
  <c r="J24" i="14"/>
  <c r="H24" i="14"/>
  <c r="F24" i="14"/>
  <c r="AK23" i="14"/>
  <c r="AI23" i="14"/>
  <c r="AG23" i="14"/>
  <c r="AD23" i="14"/>
  <c r="AB23" i="14"/>
  <c r="Z23" i="14"/>
  <c r="X23" i="14"/>
  <c r="V23" i="14"/>
  <c r="T23" i="14"/>
  <c r="R23" i="14"/>
  <c r="P23" i="14"/>
  <c r="N23" i="14"/>
  <c r="L23" i="14"/>
  <c r="AM23" i="14" s="1"/>
  <c r="J23" i="14"/>
  <c r="H23" i="14"/>
  <c r="F23" i="14"/>
  <c r="AE22" i="14"/>
  <c r="AI22" i="14" s="1"/>
  <c r="AD22" i="14"/>
  <c r="AG22" i="14" s="1"/>
  <c r="AB22" i="14"/>
  <c r="Z22" i="14"/>
  <c r="X22" i="14"/>
  <c r="V22" i="14"/>
  <c r="T22" i="14"/>
  <c r="R22" i="14"/>
  <c r="P22" i="14"/>
  <c r="N22" i="14"/>
  <c r="L22" i="14"/>
  <c r="J22" i="14"/>
  <c r="H22" i="14"/>
  <c r="F22" i="14"/>
  <c r="AM22" i="14" s="1"/>
  <c r="AE21" i="14"/>
  <c r="AI21" i="14" s="1"/>
  <c r="AD21" i="14"/>
  <c r="AG21" i="14" s="1"/>
  <c r="AB21" i="14"/>
  <c r="Z21" i="14"/>
  <c r="X21" i="14"/>
  <c r="V21" i="14"/>
  <c r="T21" i="14"/>
  <c r="R21" i="14"/>
  <c r="P21" i="14"/>
  <c r="N21" i="14"/>
  <c r="L21" i="14"/>
  <c r="J21" i="14"/>
  <c r="H21" i="14"/>
  <c r="F21" i="14"/>
  <c r="AM21" i="14" s="1"/>
  <c r="AK20" i="14"/>
  <c r="AI20" i="14"/>
  <c r="AD20" i="14"/>
  <c r="AG20" i="14" s="1"/>
  <c r="AB20" i="14"/>
  <c r="Z20" i="14"/>
  <c r="X20" i="14"/>
  <c r="V20" i="14"/>
  <c r="T20" i="14"/>
  <c r="R20" i="14"/>
  <c r="P20" i="14"/>
  <c r="N20" i="14"/>
  <c r="AM20" i="14" s="1"/>
  <c r="L20" i="14"/>
  <c r="J20" i="14"/>
  <c r="H20" i="14"/>
  <c r="F20" i="14"/>
  <c r="AE19" i="14"/>
  <c r="AI19" i="14" s="1"/>
  <c r="AD19" i="14"/>
  <c r="AG19" i="14" s="1"/>
  <c r="AB19" i="14"/>
  <c r="Z19" i="14"/>
  <c r="X19" i="14"/>
  <c r="V19" i="14"/>
  <c r="T19" i="14"/>
  <c r="R19" i="14"/>
  <c r="P19" i="14"/>
  <c r="N19" i="14"/>
  <c r="L19" i="14"/>
  <c r="J19" i="14"/>
  <c r="H19" i="14"/>
  <c r="F19" i="14"/>
  <c r="AF19" i="14" s="1"/>
  <c r="AK19" i="14" s="1"/>
  <c r="AK18" i="14"/>
  <c r="AI18" i="14"/>
  <c r="AD18" i="14"/>
  <c r="AG18" i="14" s="1"/>
  <c r="AB18" i="14"/>
  <c r="Z18" i="14"/>
  <c r="X18" i="14"/>
  <c r="V18" i="14"/>
  <c r="T18" i="14"/>
  <c r="R18" i="14"/>
  <c r="P18" i="14"/>
  <c r="N18" i="14"/>
  <c r="AM18" i="14" s="1"/>
  <c r="L18" i="14"/>
  <c r="J18" i="14"/>
  <c r="H18" i="14"/>
  <c r="F18" i="14"/>
  <c r="AK17" i="14"/>
  <c r="AI17" i="14"/>
  <c r="AD17" i="14"/>
  <c r="AG17" i="14" s="1"/>
  <c r="AB17" i="14"/>
  <c r="Z17" i="14"/>
  <c r="X17" i="14"/>
  <c r="V17" i="14"/>
  <c r="T17" i="14"/>
  <c r="R17" i="14"/>
  <c r="P17" i="14"/>
  <c r="N17" i="14"/>
  <c r="L17" i="14"/>
  <c r="AM17" i="14" s="1"/>
  <c r="J17" i="14"/>
  <c r="H17" i="14"/>
  <c r="F17" i="14"/>
  <c r="AK16" i="14"/>
  <c r="AI16" i="14"/>
  <c r="AD16" i="14"/>
  <c r="AG16" i="14" s="1"/>
  <c r="AB16" i="14"/>
  <c r="Z16" i="14"/>
  <c r="X16" i="14"/>
  <c r="V16" i="14"/>
  <c r="T16" i="14"/>
  <c r="R16" i="14"/>
  <c r="P16" i="14"/>
  <c r="N16" i="14"/>
  <c r="L16" i="14"/>
  <c r="J16" i="14"/>
  <c r="AM16" i="14" s="1"/>
  <c r="H16" i="14"/>
  <c r="F16" i="14"/>
  <c r="AK15" i="14"/>
  <c r="AI15" i="14"/>
  <c r="AG15" i="14"/>
  <c r="AD15" i="14"/>
  <c r="AB15" i="14"/>
  <c r="Z15" i="14"/>
  <c r="X15" i="14"/>
  <c r="V15" i="14"/>
  <c r="T15" i="14"/>
  <c r="R15" i="14"/>
  <c r="P15" i="14"/>
  <c r="N15" i="14"/>
  <c r="L15" i="14"/>
  <c r="J15" i="14"/>
  <c r="H15" i="14"/>
  <c r="AM15" i="14" s="1"/>
  <c r="F15" i="14"/>
  <c r="AK14" i="14"/>
  <c r="AI14" i="14"/>
  <c r="AD14" i="14"/>
  <c r="AG14" i="14" s="1"/>
  <c r="AB14" i="14"/>
  <c r="Z14" i="14"/>
  <c r="X14" i="14"/>
  <c r="V14" i="14"/>
  <c r="T14" i="14"/>
  <c r="R14" i="14"/>
  <c r="P14" i="14"/>
  <c r="N14" i="14"/>
  <c r="L14" i="14"/>
  <c r="J14" i="14"/>
  <c r="H14" i="14"/>
  <c r="F14" i="14"/>
  <c r="AM14" i="14" s="1"/>
  <c r="AK13" i="14"/>
  <c r="AI13" i="14"/>
  <c r="AD13" i="14"/>
  <c r="AG13" i="14" s="1"/>
  <c r="AB13" i="14"/>
  <c r="Z13" i="14"/>
  <c r="X13" i="14"/>
  <c r="V13" i="14"/>
  <c r="T13" i="14"/>
  <c r="R13" i="14"/>
  <c r="P13" i="14"/>
  <c r="N13" i="14"/>
  <c r="L13" i="14"/>
  <c r="J13" i="14"/>
  <c r="H13" i="14"/>
  <c r="F13" i="14"/>
  <c r="AK12" i="14"/>
  <c r="AB12" i="14"/>
  <c r="Z12" i="14"/>
  <c r="X12" i="14"/>
  <c r="V12" i="14"/>
  <c r="T12" i="14"/>
  <c r="R12" i="14"/>
  <c r="P12" i="14"/>
  <c r="N12" i="14"/>
  <c r="L12" i="14"/>
  <c r="AM12" i="14" s="1"/>
  <c r="J12" i="14"/>
  <c r="H12" i="14"/>
  <c r="F12" i="14"/>
  <c r="AH12" i="14" s="1"/>
  <c r="AE11" i="14"/>
  <c r="AI11" i="14" s="1"/>
  <c r="AD11" i="14"/>
  <c r="AG11" i="14" s="1"/>
  <c r="AB11" i="14"/>
  <c r="Z11" i="14"/>
  <c r="X11" i="14"/>
  <c r="V11" i="14"/>
  <c r="T11" i="14"/>
  <c r="R11" i="14"/>
  <c r="P11" i="14"/>
  <c r="N11" i="14"/>
  <c r="L11" i="14"/>
  <c r="J11" i="14"/>
  <c r="H11" i="14"/>
  <c r="F11" i="14"/>
  <c r="AF11" i="14" s="1"/>
  <c r="AK11" i="14" s="1"/>
  <c r="AM8" i="14"/>
  <c r="AK8" i="14"/>
  <c r="AF8" i="14"/>
  <c r="AE8" i="14"/>
  <c r="AI8" i="14" s="1"/>
  <c r="AD8" i="14"/>
  <c r="AG8" i="14" s="1"/>
  <c r="AM7" i="14"/>
  <c r="AF7" i="14"/>
  <c r="AK7" i="14" s="1"/>
  <c r="AE7" i="14"/>
  <c r="AI7" i="14" s="1"/>
  <c r="AD7" i="14"/>
  <c r="AG7" i="14" s="1"/>
  <c r="AM13" i="14" l="1"/>
  <c r="AM50" i="14"/>
  <c r="AM52" i="14"/>
  <c r="AM61" i="14"/>
  <c r="AM82" i="14"/>
  <c r="AM92" i="14"/>
  <c r="AM94" i="14"/>
  <c r="AM100" i="14"/>
  <c r="AM102" i="14"/>
  <c r="AM104" i="14"/>
  <c r="AM43" i="14"/>
  <c r="AM53" i="14"/>
  <c r="AM56" i="14"/>
  <c r="AH59" i="14"/>
  <c r="AF81" i="14"/>
  <c r="AK81" i="14" s="1"/>
  <c r="AM105" i="14"/>
  <c r="AM109" i="14"/>
  <c r="AM19" i="14"/>
  <c r="AF21" i="14"/>
  <c r="AK21" i="14" s="1"/>
  <c r="AM44" i="14"/>
  <c r="AM46" i="14"/>
  <c r="AM57" i="14"/>
  <c r="AM88" i="14"/>
  <c r="AM11" i="14"/>
  <c r="AJ12" i="14"/>
  <c r="AF22" i="14"/>
  <c r="AK22" i="14" s="1"/>
  <c r="AM97" i="14"/>
  <c r="AK116" i="13"/>
  <c r="AI116" i="13"/>
  <c r="AG116" i="13"/>
  <c r="AD116" i="13"/>
  <c r="AB116" i="13"/>
  <c r="Z116" i="13"/>
  <c r="X116" i="13"/>
  <c r="V116" i="13"/>
  <c r="T116" i="13"/>
  <c r="R116" i="13"/>
  <c r="P116" i="13"/>
  <c r="N116" i="13"/>
  <c r="L116" i="13"/>
  <c r="J116" i="13"/>
  <c r="H116" i="13"/>
  <c r="F116" i="13"/>
  <c r="AM116" i="13" s="1"/>
  <c r="AK115" i="13"/>
  <c r="AI115" i="13"/>
  <c r="AD115" i="13"/>
  <c r="AG115" i="13" s="1"/>
  <c r="AB115" i="13"/>
  <c r="Z115" i="13"/>
  <c r="X115" i="13"/>
  <c r="V115" i="13"/>
  <c r="T115" i="13"/>
  <c r="R115" i="13"/>
  <c r="P115" i="13"/>
  <c r="N115" i="13"/>
  <c r="L115" i="13"/>
  <c r="J115" i="13"/>
  <c r="H115" i="13"/>
  <c r="F115" i="13"/>
  <c r="AM115" i="13" s="1"/>
  <c r="AK114" i="13"/>
  <c r="AI114" i="13"/>
  <c r="AD114" i="13"/>
  <c r="AG114" i="13" s="1"/>
  <c r="AB114" i="13"/>
  <c r="Z114" i="13"/>
  <c r="X114" i="13"/>
  <c r="V114" i="13"/>
  <c r="T114" i="13"/>
  <c r="R114" i="13"/>
  <c r="P114" i="13"/>
  <c r="N114" i="13"/>
  <c r="L114" i="13"/>
  <c r="J114" i="13"/>
  <c r="H114" i="13"/>
  <c r="F114" i="13"/>
  <c r="AM114" i="13" s="1"/>
  <c r="AK113" i="13"/>
  <c r="AI113" i="13"/>
  <c r="AD113" i="13"/>
  <c r="AG113" i="13" s="1"/>
  <c r="AB113" i="13"/>
  <c r="Z113" i="13"/>
  <c r="X113" i="13"/>
  <c r="V113" i="13"/>
  <c r="T113" i="13"/>
  <c r="R113" i="13"/>
  <c r="P113" i="13"/>
  <c r="N113" i="13"/>
  <c r="L113" i="13"/>
  <c r="AM113" i="13" s="1"/>
  <c r="J113" i="13"/>
  <c r="H113" i="13"/>
  <c r="F113" i="13"/>
  <c r="AK112" i="13"/>
  <c r="AI112" i="13"/>
  <c r="AD112" i="13"/>
  <c r="AG112" i="13" s="1"/>
  <c r="AB112" i="13"/>
  <c r="Z112" i="13"/>
  <c r="X112" i="13"/>
  <c r="V112" i="13"/>
  <c r="T112" i="13"/>
  <c r="R112" i="13"/>
  <c r="P112" i="13"/>
  <c r="N112" i="13"/>
  <c r="L112" i="13"/>
  <c r="J112" i="13"/>
  <c r="AM112" i="13" s="1"/>
  <c r="H112" i="13"/>
  <c r="F112" i="13"/>
  <c r="AK111" i="13"/>
  <c r="AI111" i="13"/>
  <c r="AD111" i="13"/>
  <c r="AG111" i="13" s="1"/>
  <c r="AB111" i="13"/>
  <c r="Z111" i="13"/>
  <c r="X111" i="13"/>
  <c r="V111" i="13"/>
  <c r="T111" i="13"/>
  <c r="R111" i="13"/>
  <c r="P111" i="13"/>
  <c r="N111" i="13"/>
  <c r="L111" i="13"/>
  <c r="J111" i="13"/>
  <c r="H111" i="13"/>
  <c r="F111" i="13"/>
  <c r="AM111" i="13" s="1"/>
  <c r="AI110" i="13"/>
  <c r="AG110" i="13"/>
  <c r="AE110" i="13"/>
  <c r="AD110" i="13"/>
  <c r="AB110" i="13"/>
  <c r="Z110" i="13"/>
  <c r="X110" i="13"/>
  <c r="V110" i="13"/>
  <c r="T110" i="13"/>
  <c r="R110" i="13"/>
  <c r="P110" i="13"/>
  <c r="N110" i="13"/>
  <c r="L110" i="13"/>
  <c r="J110" i="13"/>
  <c r="AF110" i="13" s="1"/>
  <c r="AK110" i="13" s="1"/>
  <c r="H110" i="13"/>
  <c r="F110" i="13"/>
  <c r="AM110" i="13" s="1"/>
  <c r="AE109" i="13"/>
  <c r="AI109" i="13" s="1"/>
  <c r="AD109" i="13"/>
  <c r="AG109" i="13" s="1"/>
  <c r="AB109" i="13"/>
  <c r="Z109" i="13"/>
  <c r="X109" i="13"/>
  <c r="V109" i="13"/>
  <c r="T109" i="13"/>
  <c r="R109" i="13"/>
  <c r="P109" i="13"/>
  <c r="N109" i="13"/>
  <c r="L109" i="13"/>
  <c r="J109" i="13"/>
  <c r="H109" i="13"/>
  <c r="F109" i="13"/>
  <c r="AF109" i="13" s="1"/>
  <c r="AK109" i="13" s="1"/>
  <c r="AK108" i="13"/>
  <c r="AI108" i="13"/>
  <c r="AD108" i="13"/>
  <c r="AG108" i="13" s="1"/>
  <c r="AB108" i="13"/>
  <c r="Z108" i="13"/>
  <c r="X108" i="13"/>
  <c r="V108" i="13"/>
  <c r="T108" i="13"/>
  <c r="R108" i="13"/>
  <c r="P108" i="13"/>
  <c r="N108" i="13"/>
  <c r="L108" i="13"/>
  <c r="J108" i="13"/>
  <c r="AM108" i="13" s="1"/>
  <c r="H108" i="13"/>
  <c r="F108" i="13"/>
  <c r="AK107" i="13"/>
  <c r="AI107" i="13"/>
  <c r="AG107" i="13"/>
  <c r="AD107" i="13"/>
  <c r="AB107" i="13"/>
  <c r="Z107" i="13"/>
  <c r="X107" i="13"/>
  <c r="V107" i="13"/>
  <c r="T107" i="13"/>
  <c r="R107" i="13"/>
  <c r="P107" i="13"/>
  <c r="N107" i="13"/>
  <c r="L107" i="13"/>
  <c r="J107" i="13"/>
  <c r="H107" i="13"/>
  <c r="F107" i="13"/>
  <c r="AM107" i="13" s="1"/>
  <c r="AE106" i="13"/>
  <c r="AI106" i="13" s="1"/>
  <c r="AD106" i="13"/>
  <c r="AG106" i="13" s="1"/>
  <c r="AB106" i="13"/>
  <c r="Z106" i="13"/>
  <c r="X106" i="13"/>
  <c r="V106" i="13"/>
  <c r="T106" i="13"/>
  <c r="R106" i="13"/>
  <c r="P106" i="13"/>
  <c r="N106" i="13"/>
  <c r="L106" i="13"/>
  <c r="J106" i="13"/>
  <c r="AF106" i="13" s="1"/>
  <c r="AK106" i="13" s="1"/>
  <c r="H106" i="13"/>
  <c r="F106" i="13"/>
  <c r="AM106" i="13" s="1"/>
  <c r="AE105" i="13"/>
  <c r="AI105" i="13" s="1"/>
  <c r="AD105" i="13"/>
  <c r="AG105" i="13" s="1"/>
  <c r="AB105" i="13"/>
  <c r="Z105" i="13"/>
  <c r="X105" i="13"/>
  <c r="V105" i="13"/>
  <c r="T105" i="13"/>
  <c r="R105" i="13"/>
  <c r="P105" i="13"/>
  <c r="N105" i="13"/>
  <c r="L105" i="13"/>
  <c r="J105" i="13"/>
  <c r="H105" i="13"/>
  <c r="F105" i="13"/>
  <c r="AF105" i="13" s="1"/>
  <c r="AK105" i="13" s="1"/>
  <c r="AE104" i="13"/>
  <c r="AI104" i="13" s="1"/>
  <c r="AD104" i="13"/>
  <c r="AG104" i="13" s="1"/>
  <c r="AB104" i="13"/>
  <c r="Z104" i="13"/>
  <c r="X104" i="13"/>
  <c r="V104" i="13"/>
  <c r="T104" i="13"/>
  <c r="R104" i="13"/>
  <c r="P104" i="13"/>
  <c r="N104" i="13"/>
  <c r="L104" i="13"/>
  <c r="J104" i="13"/>
  <c r="H104" i="13"/>
  <c r="F104" i="13"/>
  <c r="AF104" i="13" s="1"/>
  <c r="AK104" i="13" s="1"/>
  <c r="AK103" i="13"/>
  <c r="AI103" i="13"/>
  <c r="AD103" i="13"/>
  <c r="AG103" i="13" s="1"/>
  <c r="AB103" i="13"/>
  <c r="Z103" i="13"/>
  <c r="X103" i="13"/>
  <c r="V103" i="13"/>
  <c r="T103" i="13"/>
  <c r="R103" i="13"/>
  <c r="P103" i="13"/>
  <c r="N103" i="13"/>
  <c r="L103" i="13"/>
  <c r="AM103" i="13" s="1"/>
  <c r="J103" i="13"/>
  <c r="H103" i="13"/>
  <c r="F103" i="13"/>
  <c r="AE102" i="13"/>
  <c r="AI102" i="13" s="1"/>
  <c r="AD102" i="13"/>
  <c r="AG102" i="13" s="1"/>
  <c r="AB102" i="13"/>
  <c r="Z102" i="13"/>
  <c r="X102" i="13"/>
  <c r="V102" i="13"/>
  <c r="T102" i="13"/>
  <c r="R102" i="13"/>
  <c r="P102" i="13"/>
  <c r="N102" i="13"/>
  <c r="L102" i="13"/>
  <c r="J102" i="13"/>
  <c r="H102" i="13"/>
  <c r="F102" i="13"/>
  <c r="AF102" i="13" s="1"/>
  <c r="AK102" i="13" s="1"/>
  <c r="AK101" i="13"/>
  <c r="AI101" i="13"/>
  <c r="AD101" i="13"/>
  <c r="AG101" i="13" s="1"/>
  <c r="AB101" i="13"/>
  <c r="Z101" i="13"/>
  <c r="X101" i="13"/>
  <c r="V101" i="13"/>
  <c r="T101" i="13"/>
  <c r="R101" i="13"/>
  <c r="P101" i="13"/>
  <c r="N101" i="13"/>
  <c r="L101" i="13"/>
  <c r="AM101" i="13" s="1"/>
  <c r="J101" i="13"/>
  <c r="H101" i="13"/>
  <c r="F101" i="13"/>
  <c r="AE100" i="13"/>
  <c r="AI100" i="13" s="1"/>
  <c r="AD100" i="13"/>
  <c r="AG100" i="13" s="1"/>
  <c r="AB100" i="13"/>
  <c r="Z100" i="13"/>
  <c r="X100" i="13"/>
  <c r="V100" i="13"/>
  <c r="T100" i="13"/>
  <c r="R100" i="13"/>
  <c r="P100" i="13"/>
  <c r="N100" i="13"/>
  <c r="L100" i="13"/>
  <c r="J100" i="13"/>
  <c r="H100" i="13"/>
  <c r="F100" i="13"/>
  <c r="AF100" i="13" s="1"/>
  <c r="AK100" i="13" s="1"/>
  <c r="AE99" i="13"/>
  <c r="AI99" i="13" s="1"/>
  <c r="AD99" i="13"/>
  <c r="AG99" i="13" s="1"/>
  <c r="AB99" i="13"/>
  <c r="Z99" i="13"/>
  <c r="X99" i="13"/>
  <c r="V99" i="13"/>
  <c r="T99" i="13"/>
  <c r="R99" i="13"/>
  <c r="P99" i="13"/>
  <c r="N99" i="13"/>
  <c r="L99" i="13"/>
  <c r="J99" i="13"/>
  <c r="H99" i="13"/>
  <c r="F99" i="13"/>
  <c r="AF99" i="13" s="1"/>
  <c r="AK99" i="13" s="1"/>
  <c r="AE98" i="13"/>
  <c r="AI98" i="13" s="1"/>
  <c r="AD98" i="13"/>
  <c r="AG98" i="13" s="1"/>
  <c r="AB98" i="13"/>
  <c r="Z98" i="13"/>
  <c r="X98" i="13"/>
  <c r="V98" i="13"/>
  <c r="T98" i="13"/>
  <c r="R98" i="13"/>
  <c r="P98" i="13"/>
  <c r="N98" i="13"/>
  <c r="L98" i="13"/>
  <c r="J98" i="13"/>
  <c r="H98" i="13"/>
  <c r="F98" i="13"/>
  <c r="AM98" i="13" s="1"/>
  <c r="AG97" i="13"/>
  <c r="AE97" i="13"/>
  <c r="AI97" i="13" s="1"/>
  <c r="AD97" i="13"/>
  <c r="AB97" i="13"/>
  <c r="Z97" i="13"/>
  <c r="X97" i="13"/>
  <c r="V97" i="13"/>
  <c r="T97" i="13"/>
  <c r="R97" i="13"/>
  <c r="P97" i="13"/>
  <c r="N97" i="13"/>
  <c r="L97" i="13"/>
  <c r="J97" i="13"/>
  <c r="AF97" i="13" s="1"/>
  <c r="AK97" i="13" s="1"/>
  <c r="H97" i="13"/>
  <c r="F97" i="13"/>
  <c r="AM97" i="13" s="1"/>
  <c r="AK96" i="13"/>
  <c r="AI96" i="13"/>
  <c r="AG96" i="13"/>
  <c r="AB96" i="13"/>
  <c r="Z96" i="13"/>
  <c r="X96" i="13"/>
  <c r="V96" i="13"/>
  <c r="T96" i="13"/>
  <c r="R96" i="13"/>
  <c r="P96" i="13"/>
  <c r="N96" i="13"/>
  <c r="L96" i="13"/>
  <c r="J96" i="13"/>
  <c r="H96" i="13"/>
  <c r="F96" i="13"/>
  <c r="AM96" i="13" s="1"/>
  <c r="AK95" i="13"/>
  <c r="AI95" i="13"/>
  <c r="AG95" i="13"/>
  <c r="AB95" i="13"/>
  <c r="Z95" i="13"/>
  <c r="X95" i="13"/>
  <c r="V95" i="13"/>
  <c r="T95" i="13"/>
  <c r="R95" i="13"/>
  <c r="P95" i="13"/>
  <c r="N95" i="13"/>
  <c r="L95" i="13"/>
  <c r="AM95" i="13" s="1"/>
  <c r="J95" i="13"/>
  <c r="H95" i="13"/>
  <c r="F95" i="13"/>
  <c r="AE94" i="13"/>
  <c r="AI94" i="13" s="1"/>
  <c r="AD94" i="13"/>
  <c r="AG94" i="13" s="1"/>
  <c r="AB94" i="13"/>
  <c r="Z94" i="13"/>
  <c r="X94" i="13"/>
  <c r="V94" i="13"/>
  <c r="T94" i="13"/>
  <c r="R94" i="13"/>
  <c r="P94" i="13"/>
  <c r="N94" i="13"/>
  <c r="L94" i="13"/>
  <c r="J94" i="13"/>
  <c r="H94" i="13"/>
  <c r="F94" i="13"/>
  <c r="AF94" i="13" s="1"/>
  <c r="AK94" i="13" s="1"/>
  <c r="AK93" i="13"/>
  <c r="AI93" i="13"/>
  <c r="AD93" i="13"/>
  <c r="AG93" i="13" s="1"/>
  <c r="AB93" i="13"/>
  <c r="Z93" i="13"/>
  <c r="X93" i="13"/>
  <c r="V93" i="13"/>
  <c r="T93" i="13"/>
  <c r="R93" i="13"/>
  <c r="P93" i="13"/>
  <c r="N93" i="13"/>
  <c r="L93" i="13"/>
  <c r="AM93" i="13" s="1"/>
  <c r="J93" i="13"/>
  <c r="H93" i="13"/>
  <c r="F93" i="13"/>
  <c r="AE92" i="13"/>
  <c r="AI92" i="13" s="1"/>
  <c r="AD92" i="13"/>
  <c r="AG92" i="13" s="1"/>
  <c r="AB92" i="13"/>
  <c r="Z92" i="13"/>
  <c r="X92" i="13"/>
  <c r="V92" i="13"/>
  <c r="T92" i="13"/>
  <c r="R92" i="13"/>
  <c r="P92" i="13"/>
  <c r="N92" i="13"/>
  <c r="L92" i="13"/>
  <c r="J92" i="13"/>
  <c r="H92" i="13"/>
  <c r="F92" i="13"/>
  <c r="AF92" i="13" s="1"/>
  <c r="AK92" i="13" s="1"/>
  <c r="AE91" i="13"/>
  <c r="AI91" i="13" s="1"/>
  <c r="AD91" i="13"/>
  <c r="AG91" i="13" s="1"/>
  <c r="AB91" i="13"/>
  <c r="Z91" i="13"/>
  <c r="X91" i="13"/>
  <c r="V91" i="13"/>
  <c r="T91" i="13"/>
  <c r="R91" i="13"/>
  <c r="P91" i="13"/>
  <c r="N91" i="13"/>
  <c r="L91" i="13"/>
  <c r="J91" i="13"/>
  <c r="H91" i="13"/>
  <c r="F91" i="13"/>
  <c r="AF91" i="13" s="1"/>
  <c r="AK91" i="13" s="1"/>
  <c r="AE90" i="13"/>
  <c r="AI90" i="13" s="1"/>
  <c r="AD90" i="13"/>
  <c r="AG90" i="13" s="1"/>
  <c r="AB90" i="13"/>
  <c r="Z90" i="13"/>
  <c r="X90" i="13"/>
  <c r="V90" i="13"/>
  <c r="T90" i="13"/>
  <c r="R90" i="13"/>
  <c r="P90" i="13"/>
  <c r="N90" i="13"/>
  <c r="L90" i="13"/>
  <c r="J90" i="13"/>
  <c r="H90" i="13"/>
  <c r="F90" i="13"/>
  <c r="AM90" i="13" s="1"/>
  <c r="AE89" i="13"/>
  <c r="AI89" i="13" s="1"/>
  <c r="AD89" i="13"/>
  <c r="AG89" i="13" s="1"/>
  <c r="AB89" i="13"/>
  <c r="Z89" i="13"/>
  <c r="X89" i="13"/>
  <c r="V89" i="13"/>
  <c r="T89" i="13"/>
  <c r="R89" i="13"/>
  <c r="P89" i="13"/>
  <c r="N89" i="13"/>
  <c r="L89" i="13"/>
  <c r="J89" i="13"/>
  <c r="AF89" i="13" s="1"/>
  <c r="AK89" i="13" s="1"/>
  <c r="H89" i="13"/>
  <c r="F89" i="13"/>
  <c r="AM89" i="13" s="1"/>
  <c r="AG88" i="13"/>
  <c r="AE88" i="13"/>
  <c r="AI88" i="13" s="1"/>
  <c r="AD88" i="13"/>
  <c r="AB88" i="13"/>
  <c r="Z88" i="13"/>
  <c r="X88" i="13"/>
  <c r="V88" i="13"/>
  <c r="T88" i="13"/>
  <c r="R88" i="13"/>
  <c r="P88" i="13"/>
  <c r="N88" i="13"/>
  <c r="L88" i="13"/>
  <c r="J88" i="13"/>
  <c r="AF88" i="13" s="1"/>
  <c r="AK88" i="13" s="1"/>
  <c r="H88" i="13"/>
  <c r="F88" i="13"/>
  <c r="AM88" i="13" s="1"/>
  <c r="AK87" i="13"/>
  <c r="AI87" i="13"/>
  <c r="AD87" i="13"/>
  <c r="AG87" i="13" s="1"/>
  <c r="AB87" i="13"/>
  <c r="Z87" i="13"/>
  <c r="X87" i="13"/>
  <c r="V87" i="13"/>
  <c r="T87" i="13"/>
  <c r="R87" i="13"/>
  <c r="P87" i="13"/>
  <c r="N87" i="13"/>
  <c r="L87" i="13"/>
  <c r="J87" i="13"/>
  <c r="H87" i="13"/>
  <c r="F87" i="13"/>
  <c r="AM87" i="13" s="1"/>
  <c r="AK86" i="13"/>
  <c r="AI86" i="13"/>
  <c r="AG86" i="13"/>
  <c r="AD86" i="13"/>
  <c r="AB86" i="13"/>
  <c r="Z86" i="13"/>
  <c r="X86" i="13"/>
  <c r="V86" i="13"/>
  <c r="T86" i="13"/>
  <c r="R86" i="13"/>
  <c r="P86" i="13"/>
  <c r="N86" i="13"/>
  <c r="L86" i="13"/>
  <c r="J86" i="13"/>
  <c r="H86" i="13"/>
  <c r="F86" i="13"/>
  <c r="AM86" i="13" s="1"/>
  <c r="AK85" i="13"/>
  <c r="AI85" i="13"/>
  <c r="AD85" i="13"/>
  <c r="AG85" i="13" s="1"/>
  <c r="AB85" i="13"/>
  <c r="Z85" i="13"/>
  <c r="X85" i="13"/>
  <c r="V85" i="13"/>
  <c r="T85" i="13"/>
  <c r="R85" i="13"/>
  <c r="P85" i="13"/>
  <c r="N85" i="13"/>
  <c r="L85" i="13"/>
  <c r="J85" i="13"/>
  <c r="H85" i="13"/>
  <c r="F85" i="13"/>
  <c r="AM85" i="13" s="1"/>
  <c r="AK84" i="13"/>
  <c r="AI84" i="13"/>
  <c r="AD84" i="13"/>
  <c r="AG84" i="13" s="1"/>
  <c r="AB84" i="13"/>
  <c r="Z84" i="13"/>
  <c r="X84" i="13"/>
  <c r="V84" i="13"/>
  <c r="T84" i="13"/>
  <c r="R84" i="13"/>
  <c r="P84" i="13"/>
  <c r="N84" i="13"/>
  <c r="AM84" i="13" s="1"/>
  <c r="L84" i="13"/>
  <c r="J84" i="13"/>
  <c r="H84" i="13"/>
  <c r="F84" i="13"/>
  <c r="AK83" i="13"/>
  <c r="AI83" i="13"/>
  <c r="AD83" i="13"/>
  <c r="AG83" i="13" s="1"/>
  <c r="AB83" i="13"/>
  <c r="Z83" i="13"/>
  <c r="X83" i="13"/>
  <c r="V83" i="13"/>
  <c r="T83" i="13"/>
  <c r="R83" i="13"/>
  <c r="P83" i="13"/>
  <c r="N83" i="13"/>
  <c r="AM83" i="13" s="1"/>
  <c r="L83" i="13"/>
  <c r="J83" i="13"/>
  <c r="H83" i="13"/>
  <c r="F83" i="13"/>
  <c r="AI82" i="13"/>
  <c r="AE82" i="13"/>
  <c r="AD82" i="13"/>
  <c r="AG82" i="13" s="1"/>
  <c r="AB82" i="13"/>
  <c r="Z82" i="13"/>
  <c r="X82" i="13"/>
  <c r="V82" i="13"/>
  <c r="T82" i="13"/>
  <c r="R82" i="13"/>
  <c r="P82" i="13"/>
  <c r="N82" i="13"/>
  <c r="L82" i="13"/>
  <c r="J82" i="13"/>
  <c r="H82" i="13"/>
  <c r="F82" i="13"/>
  <c r="AF82" i="13" s="1"/>
  <c r="AK82" i="13" s="1"/>
  <c r="AE81" i="13"/>
  <c r="AI81" i="13" s="1"/>
  <c r="AD81" i="13"/>
  <c r="AG81" i="13" s="1"/>
  <c r="AB81" i="13"/>
  <c r="Z81" i="13"/>
  <c r="X81" i="13"/>
  <c r="V81" i="13"/>
  <c r="T81" i="13"/>
  <c r="R81" i="13"/>
  <c r="P81" i="13"/>
  <c r="N81" i="13"/>
  <c r="L81" i="13"/>
  <c r="J81" i="13"/>
  <c r="H81" i="13"/>
  <c r="F81" i="13"/>
  <c r="AF81" i="13" s="1"/>
  <c r="AK81" i="13" s="1"/>
  <c r="AK80" i="13"/>
  <c r="AI80" i="13"/>
  <c r="AG80" i="13"/>
  <c r="AB80" i="13"/>
  <c r="Z80" i="13"/>
  <c r="X80" i="13"/>
  <c r="V80" i="13"/>
  <c r="T80" i="13"/>
  <c r="R80" i="13"/>
  <c r="P80" i="13"/>
  <c r="N80" i="13"/>
  <c r="L80" i="13"/>
  <c r="AM80" i="13" s="1"/>
  <c r="J80" i="13"/>
  <c r="H80" i="13"/>
  <c r="F80" i="13"/>
  <c r="AK79" i="13"/>
  <c r="AI79" i="13"/>
  <c r="AG79" i="13"/>
  <c r="AB79" i="13"/>
  <c r="Z79" i="13"/>
  <c r="X79" i="13"/>
  <c r="V79" i="13"/>
  <c r="T79" i="13"/>
  <c r="R79" i="13"/>
  <c r="P79" i="13"/>
  <c r="N79" i="13"/>
  <c r="L79" i="13"/>
  <c r="J79" i="13"/>
  <c r="H79" i="13"/>
  <c r="AM79" i="13" s="1"/>
  <c r="F79" i="13"/>
  <c r="AK78" i="13"/>
  <c r="AI78" i="13"/>
  <c r="AG78" i="13"/>
  <c r="AB78" i="13"/>
  <c r="Z78" i="13"/>
  <c r="X78" i="13"/>
  <c r="V78" i="13"/>
  <c r="T78" i="13"/>
  <c r="R78" i="13"/>
  <c r="P78" i="13"/>
  <c r="N78" i="13"/>
  <c r="L78" i="13"/>
  <c r="J78" i="13"/>
  <c r="H78" i="13"/>
  <c r="F78" i="13"/>
  <c r="AM78" i="13" s="1"/>
  <c r="AK77" i="13"/>
  <c r="AI77" i="13"/>
  <c r="AG77" i="13"/>
  <c r="AB77" i="13"/>
  <c r="Z77" i="13"/>
  <c r="X77" i="13"/>
  <c r="V77" i="13"/>
  <c r="T77" i="13"/>
  <c r="R77" i="13"/>
  <c r="P77" i="13"/>
  <c r="N77" i="13"/>
  <c r="L77" i="13"/>
  <c r="AM77" i="13" s="1"/>
  <c r="J77" i="13"/>
  <c r="H77" i="13"/>
  <c r="F77" i="13"/>
  <c r="AK76" i="13"/>
  <c r="AI76" i="13"/>
  <c r="AG76" i="13"/>
  <c r="AB76" i="13"/>
  <c r="Z76" i="13"/>
  <c r="X76" i="13"/>
  <c r="V76" i="13"/>
  <c r="T76" i="13"/>
  <c r="R76" i="13"/>
  <c r="P76" i="13"/>
  <c r="N76" i="13"/>
  <c r="L76" i="13"/>
  <c r="J76" i="13"/>
  <c r="H76" i="13"/>
  <c r="AM76" i="13" s="1"/>
  <c r="F76" i="13"/>
  <c r="AK75" i="13"/>
  <c r="AI75" i="13"/>
  <c r="AG75" i="13"/>
  <c r="AB75" i="13"/>
  <c r="Z75" i="13"/>
  <c r="X75" i="13"/>
  <c r="V75" i="13"/>
  <c r="T75" i="13"/>
  <c r="R75" i="13"/>
  <c r="P75" i="13"/>
  <c r="N75" i="13"/>
  <c r="L75" i="13"/>
  <c r="J75" i="13"/>
  <c r="H75" i="13"/>
  <c r="F75" i="13"/>
  <c r="AM75" i="13" s="1"/>
  <c r="AK74" i="13"/>
  <c r="AI74" i="13"/>
  <c r="AG74" i="13"/>
  <c r="AB74" i="13"/>
  <c r="Z74" i="13"/>
  <c r="X74" i="13"/>
  <c r="V74" i="13"/>
  <c r="T74" i="13"/>
  <c r="R74" i="13"/>
  <c r="P74" i="13"/>
  <c r="N74" i="13"/>
  <c r="L74" i="13"/>
  <c r="AM74" i="13" s="1"/>
  <c r="J74" i="13"/>
  <c r="H74" i="13"/>
  <c r="F74" i="13"/>
  <c r="AK73" i="13"/>
  <c r="AI73" i="13"/>
  <c r="AD73" i="13"/>
  <c r="AG73" i="13" s="1"/>
  <c r="AB73" i="13"/>
  <c r="Z73" i="13"/>
  <c r="X73" i="13"/>
  <c r="V73" i="13"/>
  <c r="T73" i="13"/>
  <c r="R73" i="13"/>
  <c r="P73" i="13"/>
  <c r="N73" i="13"/>
  <c r="L73" i="13"/>
  <c r="J73" i="13"/>
  <c r="AM73" i="13" s="1"/>
  <c r="H73" i="13"/>
  <c r="F73" i="13"/>
  <c r="AK72" i="13"/>
  <c r="AI72" i="13"/>
  <c r="AD72" i="13"/>
  <c r="AG72" i="13" s="1"/>
  <c r="AB72" i="13"/>
  <c r="Z72" i="13"/>
  <c r="X72" i="13"/>
  <c r="V72" i="13"/>
  <c r="T72" i="13"/>
  <c r="R72" i="13"/>
  <c r="P72" i="13"/>
  <c r="N72" i="13"/>
  <c r="L72" i="13"/>
  <c r="J72" i="13"/>
  <c r="H72" i="13"/>
  <c r="F72" i="13"/>
  <c r="AM72" i="13" s="1"/>
  <c r="AK71" i="13"/>
  <c r="AI71" i="13"/>
  <c r="AG71" i="13"/>
  <c r="AB71" i="13"/>
  <c r="Z71" i="13"/>
  <c r="X71" i="13"/>
  <c r="V71" i="13"/>
  <c r="T71" i="13"/>
  <c r="R71" i="13"/>
  <c r="P71" i="13"/>
  <c r="N71" i="13"/>
  <c r="L71" i="13"/>
  <c r="J71" i="13"/>
  <c r="H71" i="13"/>
  <c r="F71" i="13"/>
  <c r="AM71" i="13" s="1"/>
  <c r="AK70" i="13"/>
  <c r="AI70" i="13"/>
  <c r="AG70" i="13"/>
  <c r="AB70" i="13"/>
  <c r="Z70" i="13"/>
  <c r="X70" i="13"/>
  <c r="V70" i="13"/>
  <c r="T70" i="13"/>
  <c r="R70" i="13"/>
  <c r="P70" i="13"/>
  <c r="N70" i="13"/>
  <c r="L70" i="13"/>
  <c r="AM70" i="13" s="1"/>
  <c r="J70" i="13"/>
  <c r="H70" i="13"/>
  <c r="F70" i="13"/>
  <c r="AK69" i="13"/>
  <c r="AI69" i="13"/>
  <c r="AD69" i="13"/>
  <c r="AG69" i="13" s="1"/>
  <c r="AB69" i="13"/>
  <c r="Z69" i="13"/>
  <c r="X69" i="13"/>
  <c r="V69" i="13"/>
  <c r="T69" i="13"/>
  <c r="R69" i="13"/>
  <c r="P69" i="13"/>
  <c r="N69" i="13"/>
  <c r="L69" i="13"/>
  <c r="J69" i="13"/>
  <c r="AM69" i="13" s="1"/>
  <c r="H69" i="13"/>
  <c r="F69" i="13"/>
  <c r="AK68" i="13"/>
  <c r="AI68" i="13"/>
  <c r="AG68" i="13"/>
  <c r="AB68" i="13"/>
  <c r="Z68" i="13"/>
  <c r="X68" i="13"/>
  <c r="V68" i="13"/>
  <c r="T68" i="13"/>
  <c r="R68" i="13"/>
  <c r="P68" i="13"/>
  <c r="N68" i="13"/>
  <c r="L68" i="13"/>
  <c r="J68" i="13"/>
  <c r="H68" i="13"/>
  <c r="F68" i="13"/>
  <c r="AM68" i="13" s="1"/>
  <c r="AK67" i="13"/>
  <c r="AI67" i="13"/>
  <c r="AD67" i="13"/>
  <c r="AG67" i="13" s="1"/>
  <c r="AB67" i="13"/>
  <c r="Z67" i="13"/>
  <c r="X67" i="13"/>
  <c r="V67" i="13"/>
  <c r="T67" i="13"/>
  <c r="R67" i="13"/>
  <c r="P67" i="13"/>
  <c r="N67" i="13"/>
  <c r="L67" i="13"/>
  <c r="J67" i="13"/>
  <c r="H67" i="13"/>
  <c r="F67" i="13"/>
  <c r="AM67" i="13" s="1"/>
  <c r="AK66" i="13"/>
  <c r="AI66" i="13"/>
  <c r="AD66" i="13"/>
  <c r="AG66" i="13" s="1"/>
  <c r="AB66" i="13"/>
  <c r="Z66" i="13"/>
  <c r="X66" i="13"/>
  <c r="V66" i="13"/>
  <c r="T66" i="13"/>
  <c r="R66" i="13"/>
  <c r="P66" i="13"/>
  <c r="N66" i="13"/>
  <c r="L66" i="13"/>
  <c r="J66" i="13"/>
  <c r="H66" i="13"/>
  <c r="F66" i="13"/>
  <c r="AM66" i="13" s="1"/>
  <c r="AK65" i="13"/>
  <c r="AI65" i="13"/>
  <c r="AD65" i="13"/>
  <c r="AG65" i="13" s="1"/>
  <c r="AB65" i="13"/>
  <c r="Z65" i="13"/>
  <c r="X65" i="13"/>
  <c r="V65" i="13"/>
  <c r="T65" i="13"/>
  <c r="R65" i="13"/>
  <c r="P65" i="13"/>
  <c r="N65" i="13"/>
  <c r="AM65" i="13" s="1"/>
  <c r="L65" i="13"/>
  <c r="J65" i="13"/>
  <c r="H65" i="13"/>
  <c r="F65" i="13"/>
  <c r="AE61" i="13"/>
  <c r="AI61" i="13" s="1"/>
  <c r="AD61" i="13"/>
  <c r="AG61" i="13" s="1"/>
  <c r="AB61" i="13"/>
  <c r="Z61" i="13"/>
  <c r="X61" i="13"/>
  <c r="V61" i="13"/>
  <c r="T61" i="13"/>
  <c r="R61" i="13"/>
  <c r="P61" i="13"/>
  <c r="N61" i="13"/>
  <c r="L61" i="13"/>
  <c r="J61" i="13"/>
  <c r="H61" i="13"/>
  <c r="F61" i="13"/>
  <c r="AF61" i="13" s="1"/>
  <c r="AK61" i="13" s="1"/>
  <c r="AE60" i="13"/>
  <c r="AI60" i="13" s="1"/>
  <c r="AD60" i="13"/>
  <c r="AG60" i="13" s="1"/>
  <c r="AB60" i="13"/>
  <c r="Z60" i="13"/>
  <c r="X60" i="13"/>
  <c r="V60" i="13"/>
  <c r="T60" i="13"/>
  <c r="R60" i="13"/>
  <c r="P60" i="13"/>
  <c r="N60" i="13"/>
  <c r="L60" i="13"/>
  <c r="J60" i="13"/>
  <c r="H60" i="13"/>
  <c r="F60" i="13"/>
  <c r="AF60" i="13" s="1"/>
  <c r="AK60" i="13" s="1"/>
  <c r="AK59" i="13"/>
  <c r="AI59" i="13"/>
  <c r="AB59" i="13"/>
  <c r="Z59" i="13"/>
  <c r="X59" i="13"/>
  <c r="V59" i="13"/>
  <c r="T59" i="13"/>
  <c r="R59" i="13"/>
  <c r="P59" i="13"/>
  <c r="N59" i="13"/>
  <c r="L59" i="13"/>
  <c r="AM59" i="13" s="1"/>
  <c r="J59" i="13"/>
  <c r="H59" i="13"/>
  <c r="F59" i="13"/>
  <c r="AH59" i="13" s="1"/>
  <c r="AK58" i="13"/>
  <c r="AI58" i="13"/>
  <c r="AB58" i="13"/>
  <c r="Z58" i="13"/>
  <c r="X58" i="13"/>
  <c r="V58" i="13"/>
  <c r="T58" i="13"/>
  <c r="R58" i="13"/>
  <c r="P58" i="13"/>
  <c r="N58" i="13"/>
  <c r="L58" i="13"/>
  <c r="J58" i="13"/>
  <c r="H58" i="13"/>
  <c r="AM58" i="13" s="1"/>
  <c r="F58" i="13"/>
  <c r="AH58" i="13" s="1"/>
  <c r="AG57" i="13"/>
  <c r="AE57" i="13"/>
  <c r="AI57" i="13" s="1"/>
  <c r="AD57" i="13"/>
  <c r="AB57" i="13"/>
  <c r="Z57" i="13"/>
  <c r="X57" i="13"/>
  <c r="V57" i="13"/>
  <c r="T57" i="13"/>
  <c r="R57" i="13"/>
  <c r="P57" i="13"/>
  <c r="N57" i="13"/>
  <c r="L57" i="13"/>
  <c r="J57" i="13"/>
  <c r="AF57" i="13" s="1"/>
  <c r="AK57" i="13" s="1"/>
  <c r="H57" i="13"/>
  <c r="F57" i="13"/>
  <c r="AM57" i="13" s="1"/>
  <c r="AE56" i="13"/>
  <c r="AI56" i="13" s="1"/>
  <c r="AD56" i="13"/>
  <c r="AG56" i="13" s="1"/>
  <c r="AB56" i="13"/>
  <c r="Z56" i="13"/>
  <c r="X56" i="13"/>
  <c r="V56" i="13"/>
  <c r="T56" i="13"/>
  <c r="R56" i="13"/>
  <c r="P56" i="13"/>
  <c r="N56" i="13"/>
  <c r="L56" i="13"/>
  <c r="J56" i="13"/>
  <c r="H56" i="13"/>
  <c r="AF56" i="13" s="1"/>
  <c r="AK56" i="13" s="1"/>
  <c r="F56" i="13"/>
  <c r="AM56" i="13" s="1"/>
  <c r="AK55" i="13"/>
  <c r="AI55" i="13"/>
  <c r="AD55" i="13"/>
  <c r="AG55" i="13" s="1"/>
  <c r="AB55" i="13"/>
  <c r="Z55" i="13"/>
  <c r="X55" i="13"/>
  <c r="V55" i="13"/>
  <c r="T55" i="13"/>
  <c r="R55" i="13"/>
  <c r="P55" i="13"/>
  <c r="N55" i="13"/>
  <c r="L55" i="13"/>
  <c r="J55" i="13"/>
  <c r="AM55" i="13" s="1"/>
  <c r="H55" i="13"/>
  <c r="F55" i="13"/>
  <c r="AE54" i="13"/>
  <c r="AI54" i="13" s="1"/>
  <c r="AD54" i="13"/>
  <c r="AG54" i="13" s="1"/>
  <c r="AB54" i="13"/>
  <c r="Z54" i="13"/>
  <c r="X54" i="13"/>
  <c r="V54" i="13"/>
  <c r="T54" i="13"/>
  <c r="R54" i="13"/>
  <c r="P54" i="13"/>
  <c r="N54" i="13"/>
  <c r="L54" i="13"/>
  <c r="J54" i="13"/>
  <c r="H54" i="13"/>
  <c r="AF54" i="13" s="1"/>
  <c r="AK54" i="13" s="1"/>
  <c r="F54" i="13"/>
  <c r="AM54" i="13" s="1"/>
  <c r="AK53" i="13"/>
  <c r="AI53" i="13"/>
  <c r="AD53" i="13"/>
  <c r="AG53" i="13" s="1"/>
  <c r="AB53" i="13"/>
  <c r="Z53" i="13"/>
  <c r="X53" i="13"/>
  <c r="V53" i="13"/>
  <c r="T53" i="13"/>
  <c r="R53" i="13"/>
  <c r="P53" i="13"/>
  <c r="N53" i="13"/>
  <c r="L53" i="13"/>
  <c r="J53" i="13"/>
  <c r="AM53" i="13" s="1"/>
  <c r="H53" i="13"/>
  <c r="F53" i="13"/>
  <c r="AG52" i="13"/>
  <c r="AE52" i="13"/>
  <c r="AI52" i="13" s="1"/>
  <c r="AD52" i="13"/>
  <c r="AB52" i="13"/>
  <c r="Z52" i="13"/>
  <c r="X52" i="13"/>
  <c r="V52" i="13"/>
  <c r="T52" i="13"/>
  <c r="R52" i="13"/>
  <c r="P52" i="13"/>
  <c r="N52" i="13"/>
  <c r="L52" i="13"/>
  <c r="J52" i="13"/>
  <c r="H52" i="13"/>
  <c r="AF52" i="13" s="1"/>
  <c r="AK52" i="13" s="1"/>
  <c r="F52" i="13"/>
  <c r="AM52" i="13" s="1"/>
  <c r="AK51" i="13"/>
  <c r="AI51" i="13"/>
  <c r="AD51" i="13"/>
  <c r="AG51" i="13" s="1"/>
  <c r="AB51" i="13"/>
  <c r="Z51" i="13"/>
  <c r="X51" i="13"/>
  <c r="V51" i="13"/>
  <c r="T51" i="13"/>
  <c r="R51" i="13"/>
  <c r="P51" i="13"/>
  <c r="N51" i="13"/>
  <c r="L51" i="13"/>
  <c r="J51" i="13"/>
  <c r="AM51" i="13" s="1"/>
  <c r="H51" i="13"/>
  <c r="F51" i="13"/>
  <c r="AI50" i="13"/>
  <c r="AG50" i="13"/>
  <c r="AE50" i="13"/>
  <c r="AD50" i="13"/>
  <c r="AB50" i="13"/>
  <c r="Z50" i="13"/>
  <c r="X50" i="13"/>
  <c r="V50" i="13"/>
  <c r="T50" i="13"/>
  <c r="R50" i="13"/>
  <c r="P50" i="13"/>
  <c r="N50" i="13"/>
  <c r="L50" i="13"/>
  <c r="J50" i="13"/>
  <c r="H50" i="13"/>
  <c r="AF50" i="13" s="1"/>
  <c r="AK50" i="13" s="1"/>
  <c r="F50" i="13"/>
  <c r="AM50" i="13" s="1"/>
  <c r="AI49" i="13"/>
  <c r="AE49" i="13"/>
  <c r="AD49" i="13"/>
  <c r="AG49" i="13" s="1"/>
  <c r="AB49" i="13"/>
  <c r="Z49" i="13"/>
  <c r="X49" i="13"/>
  <c r="V49" i="13"/>
  <c r="T49" i="13"/>
  <c r="R49" i="13"/>
  <c r="P49" i="13"/>
  <c r="N49" i="13"/>
  <c r="L49" i="13"/>
  <c r="J49" i="13"/>
  <c r="H49" i="13"/>
  <c r="F49" i="13"/>
  <c r="AF49" i="13" s="1"/>
  <c r="AK49" i="13" s="1"/>
  <c r="AE48" i="13"/>
  <c r="AI48" i="13" s="1"/>
  <c r="AD48" i="13"/>
  <c r="AG48" i="13" s="1"/>
  <c r="AB48" i="13"/>
  <c r="Z48" i="13"/>
  <c r="X48" i="13"/>
  <c r="V48" i="13"/>
  <c r="T48" i="13"/>
  <c r="R48" i="13"/>
  <c r="P48" i="13"/>
  <c r="N48" i="13"/>
  <c r="L48" i="13"/>
  <c r="J48" i="13"/>
  <c r="H48" i="13"/>
  <c r="F48" i="13"/>
  <c r="AF48" i="13" s="1"/>
  <c r="AK48" i="13" s="1"/>
  <c r="AE47" i="13"/>
  <c r="AI47" i="13" s="1"/>
  <c r="AD47" i="13"/>
  <c r="AG47" i="13" s="1"/>
  <c r="AB47" i="13"/>
  <c r="Z47" i="13"/>
  <c r="X47" i="13"/>
  <c r="V47" i="13"/>
  <c r="T47" i="13"/>
  <c r="R47" i="13"/>
  <c r="P47" i="13"/>
  <c r="N47" i="13"/>
  <c r="L47" i="13"/>
  <c r="J47" i="13"/>
  <c r="H47" i="13"/>
  <c r="F47" i="13"/>
  <c r="AM47" i="13" s="1"/>
  <c r="AE46" i="13"/>
  <c r="AI46" i="13" s="1"/>
  <c r="AD46" i="13"/>
  <c r="AG46" i="13" s="1"/>
  <c r="AB46" i="13"/>
  <c r="Z46" i="13"/>
  <c r="X46" i="13"/>
  <c r="V46" i="13"/>
  <c r="T46" i="13"/>
  <c r="R46" i="13"/>
  <c r="P46" i="13"/>
  <c r="N46" i="13"/>
  <c r="L46" i="13"/>
  <c r="J46" i="13"/>
  <c r="AF46" i="13" s="1"/>
  <c r="AK46" i="13" s="1"/>
  <c r="H46" i="13"/>
  <c r="F46" i="13"/>
  <c r="AM46" i="13" s="1"/>
  <c r="AK45" i="13"/>
  <c r="AI45" i="13"/>
  <c r="AD45" i="13"/>
  <c r="AG45" i="13" s="1"/>
  <c r="AB45" i="13"/>
  <c r="Z45" i="13"/>
  <c r="X45" i="13"/>
  <c r="V45" i="13"/>
  <c r="T45" i="13"/>
  <c r="R45" i="13"/>
  <c r="P45" i="13"/>
  <c r="N45" i="13"/>
  <c r="L45" i="13"/>
  <c r="J45" i="13"/>
  <c r="H45" i="13"/>
  <c r="F45" i="13"/>
  <c r="AM45" i="13" s="1"/>
  <c r="AG44" i="13"/>
  <c r="AE44" i="13"/>
  <c r="AI44" i="13" s="1"/>
  <c r="AD44" i="13"/>
  <c r="AB44" i="13"/>
  <c r="Z44" i="13"/>
  <c r="X44" i="13"/>
  <c r="V44" i="13"/>
  <c r="T44" i="13"/>
  <c r="R44" i="13"/>
  <c r="P44" i="13"/>
  <c r="N44" i="13"/>
  <c r="L44" i="13"/>
  <c r="J44" i="13"/>
  <c r="AF44" i="13" s="1"/>
  <c r="AK44" i="13" s="1"/>
  <c r="H44" i="13"/>
  <c r="F44" i="13"/>
  <c r="AM44" i="13" s="1"/>
  <c r="AE43" i="13"/>
  <c r="AI43" i="13" s="1"/>
  <c r="AD43" i="13"/>
  <c r="AG43" i="13" s="1"/>
  <c r="AB43" i="13"/>
  <c r="Z43" i="13"/>
  <c r="X43" i="13"/>
  <c r="V43" i="13"/>
  <c r="T43" i="13"/>
  <c r="R43" i="13"/>
  <c r="P43" i="13"/>
  <c r="N43" i="13"/>
  <c r="L43" i="13"/>
  <c r="J43" i="13"/>
  <c r="AF43" i="13" s="1"/>
  <c r="AK43" i="13" s="1"/>
  <c r="H43" i="13"/>
  <c r="F43" i="13"/>
  <c r="AM43" i="13" s="1"/>
  <c r="AK42" i="13"/>
  <c r="AI42" i="13"/>
  <c r="AD42" i="13"/>
  <c r="AG42" i="13" s="1"/>
  <c r="AB42" i="13"/>
  <c r="Z42" i="13"/>
  <c r="X42" i="13"/>
  <c r="V42" i="13"/>
  <c r="T42" i="13"/>
  <c r="R42" i="13"/>
  <c r="P42" i="13"/>
  <c r="N42" i="13"/>
  <c r="L42" i="13"/>
  <c r="J42" i="13"/>
  <c r="H42" i="13"/>
  <c r="F42" i="13"/>
  <c r="AM42" i="13" s="1"/>
  <c r="AK41" i="13"/>
  <c r="AI41" i="13"/>
  <c r="AG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AM41" i="13" s="1"/>
  <c r="AK40" i="13"/>
  <c r="AI40" i="13"/>
  <c r="AG40" i="13"/>
  <c r="AB40" i="13"/>
  <c r="Z40" i="13"/>
  <c r="X40" i="13"/>
  <c r="V40" i="13"/>
  <c r="T40" i="13"/>
  <c r="R40" i="13"/>
  <c r="P40" i="13"/>
  <c r="N40" i="13"/>
  <c r="L40" i="13"/>
  <c r="AM40" i="13" s="1"/>
  <c r="J40" i="13"/>
  <c r="H40" i="13"/>
  <c r="F40" i="13"/>
  <c r="AK39" i="13"/>
  <c r="AI39" i="13"/>
  <c r="AG39" i="13"/>
  <c r="AB39" i="13"/>
  <c r="Z39" i="13"/>
  <c r="X39" i="13"/>
  <c r="V39" i="13"/>
  <c r="T39" i="13"/>
  <c r="R39" i="13"/>
  <c r="P39" i="13"/>
  <c r="N39" i="13"/>
  <c r="L39" i="13"/>
  <c r="J39" i="13"/>
  <c r="H39" i="13"/>
  <c r="AM39" i="13" s="1"/>
  <c r="F39" i="13"/>
  <c r="AK38" i="13"/>
  <c r="AI38" i="13"/>
  <c r="AG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AM38" i="13" s="1"/>
  <c r="AK37" i="13"/>
  <c r="AI37" i="13"/>
  <c r="AG37" i="13"/>
  <c r="AB37" i="13"/>
  <c r="Z37" i="13"/>
  <c r="X37" i="13"/>
  <c r="V37" i="13"/>
  <c r="T37" i="13"/>
  <c r="R37" i="13"/>
  <c r="P37" i="13"/>
  <c r="N37" i="13"/>
  <c r="L37" i="13"/>
  <c r="AM37" i="13" s="1"/>
  <c r="J37" i="13"/>
  <c r="H37" i="13"/>
  <c r="F37" i="13"/>
  <c r="AK36" i="13"/>
  <c r="AI36" i="13"/>
  <c r="AG36" i="13"/>
  <c r="AB36" i="13"/>
  <c r="Z36" i="13"/>
  <c r="X36" i="13"/>
  <c r="V36" i="13"/>
  <c r="T36" i="13"/>
  <c r="R36" i="13"/>
  <c r="P36" i="13"/>
  <c r="N36" i="13"/>
  <c r="L36" i="13"/>
  <c r="J36" i="13"/>
  <c r="H36" i="13"/>
  <c r="AM36" i="13" s="1"/>
  <c r="F36" i="13"/>
  <c r="AK35" i="13"/>
  <c r="AI35" i="13"/>
  <c r="AG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AM35" i="13" s="1"/>
  <c r="AK34" i="13"/>
  <c r="AI34" i="13"/>
  <c r="AG34" i="13"/>
  <c r="AB34" i="13"/>
  <c r="Z34" i="13"/>
  <c r="X34" i="13"/>
  <c r="V34" i="13"/>
  <c r="T34" i="13"/>
  <c r="R34" i="13"/>
  <c r="P34" i="13"/>
  <c r="N34" i="13"/>
  <c r="L34" i="13"/>
  <c r="AM34" i="13" s="1"/>
  <c r="J34" i="13"/>
  <c r="H34" i="13"/>
  <c r="F34" i="13"/>
  <c r="AK33" i="13"/>
  <c r="AI33" i="13"/>
  <c r="AG33" i="13"/>
  <c r="AB33" i="13"/>
  <c r="Z33" i="13"/>
  <c r="X33" i="13"/>
  <c r="V33" i="13"/>
  <c r="T33" i="13"/>
  <c r="R33" i="13"/>
  <c r="P33" i="13"/>
  <c r="N33" i="13"/>
  <c r="L33" i="13"/>
  <c r="J33" i="13"/>
  <c r="H33" i="13"/>
  <c r="AM33" i="13" s="1"/>
  <c r="F33" i="13"/>
  <c r="AK32" i="13"/>
  <c r="AI32" i="13"/>
  <c r="AG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AM32" i="13" s="1"/>
  <c r="AK31" i="13"/>
  <c r="AI31" i="13"/>
  <c r="AG31" i="13"/>
  <c r="AB31" i="13"/>
  <c r="Z31" i="13"/>
  <c r="X31" i="13"/>
  <c r="V31" i="13"/>
  <c r="T31" i="13"/>
  <c r="R31" i="13"/>
  <c r="P31" i="13"/>
  <c r="N31" i="13"/>
  <c r="L31" i="13"/>
  <c r="AM31" i="13" s="1"/>
  <c r="J31" i="13"/>
  <c r="H31" i="13"/>
  <c r="F31" i="13"/>
  <c r="AK30" i="13"/>
  <c r="AI30" i="13"/>
  <c r="AD30" i="13"/>
  <c r="AG30" i="13" s="1"/>
  <c r="AB30" i="13"/>
  <c r="Z30" i="13"/>
  <c r="X30" i="13"/>
  <c r="V30" i="13"/>
  <c r="T30" i="13"/>
  <c r="R30" i="13"/>
  <c r="P30" i="13"/>
  <c r="N30" i="13"/>
  <c r="L30" i="13"/>
  <c r="J30" i="13"/>
  <c r="AM30" i="13" s="1"/>
  <c r="H30" i="13"/>
  <c r="F30" i="13"/>
  <c r="AK29" i="13"/>
  <c r="AI29" i="13"/>
  <c r="AG29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AM29" i="13" s="1"/>
  <c r="AK28" i="13"/>
  <c r="AI28" i="13"/>
  <c r="AD28" i="13"/>
  <c r="AG28" i="13" s="1"/>
  <c r="AB28" i="13"/>
  <c r="Z28" i="13"/>
  <c r="X28" i="13"/>
  <c r="V28" i="13"/>
  <c r="T28" i="13"/>
  <c r="R28" i="13"/>
  <c r="P28" i="13"/>
  <c r="N28" i="13"/>
  <c r="L28" i="13"/>
  <c r="J28" i="13"/>
  <c r="H28" i="13"/>
  <c r="F28" i="13"/>
  <c r="AM28" i="13" s="1"/>
  <c r="AK27" i="13"/>
  <c r="AI27" i="13"/>
  <c r="AD27" i="13"/>
  <c r="AG27" i="13" s="1"/>
  <c r="AB27" i="13"/>
  <c r="Z27" i="13"/>
  <c r="X27" i="13"/>
  <c r="V27" i="13"/>
  <c r="T27" i="13"/>
  <c r="R27" i="13"/>
  <c r="P27" i="13"/>
  <c r="N27" i="13"/>
  <c r="L27" i="13"/>
  <c r="J27" i="13"/>
  <c r="H27" i="13"/>
  <c r="F27" i="13"/>
  <c r="AM27" i="13" s="1"/>
  <c r="AK26" i="13"/>
  <c r="AI26" i="13"/>
  <c r="AD26" i="13"/>
  <c r="AG26" i="13" s="1"/>
  <c r="AB26" i="13"/>
  <c r="Z26" i="13"/>
  <c r="X26" i="13"/>
  <c r="V26" i="13"/>
  <c r="T26" i="13"/>
  <c r="R26" i="13"/>
  <c r="P26" i="13"/>
  <c r="N26" i="13"/>
  <c r="L26" i="13"/>
  <c r="J26" i="13"/>
  <c r="H26" i="13"/>
  <c r="F26" i="13"/>
  <c r="AM26" i="13" s="1"/>
  <c r="AK25" i="13"/>
  <c r="AI25" i="13"/>
  <c r="AD25" i="13"/>
  <c r="AG25" i="13" s="1"/>
  <c r="AB25" i="13"/>
  <c r="Z25" i="13"/>
  <c r="X25" i="13"/>
  <c r="V25" i="13"/>
  <c r="T25" i="13"/>
  <c r="R25" i="13"/>
  <c r="P25" i="13"/>
  <c r="N25" i="13"/>
  <c r="AM25" i="13" s="1"/>
  <c r="L25" i="13"/>
  <c r="J25" i="13"/>
  <c r="H25" i="13"/>
  <c r="F25" i="13"/>
  <c r="AK24" i="13"/>
  <c r="AI24" i="13"/>
  <c r="AD24" i="13"/>
  <c r="AG24" i="13" s="1"/>
  <c r="AB24" i="13"/>
  <c r="Z24" i="13"/>
  <c r="X24" i="13"/>
  <c r="V24" i="13"/>
  <c r="T24" i="13"/>
  <c r="R24" i="13"/>
  <c r="P24" i="13"/>
  <c r="N24" i="13"/>
  <c r="L24" i="13"/>
  <c r="J24" i="13"/>
  <c r="AM24" i="13" s="1"/>
  <c r="H24" i="13"/>
  <c r="F24" i="13"/>
  <c r="AK23" i="13"/>
  <c r="AI23" i="13"/>
  <c r="AG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AM23" i="13" s="1"/>
  <c r="AI22" i="13"/>
  <c r="AG22" i="13"/>
  <c r="AE22" i="13"/>
  <c r="AD22" i="13"/>
  <c r="AB22" i="13"/>
  <c r="Z22" i="13"/>
  <c r="X22" i="13"/>
  <c r="V22" i="13"/>
  <c r="T22" i="13"/>
  <c r="R22" i="13"/>
  <c r="P22" i="13"/>
  <c r="N22" i="13"/>
  <c r="L22" i="13"/>
  <c r="J22" i="13"/>
  <c r="AF22" i="13" s="1"/>
  <c r="AK22" i="13" s="1"/>
  <c r="H22" i="13"/>
  <c r="F22" i="13"/>
  <c r="AM22" i="13" s="1"/>
  <c r="AI21" i="13"/>
  <c r="AE21" i="13"/>
  <c r="AD21" i="13"/>
  <c r="AG21" i="13" s="1"/>
  <c r="AB21" i="13"/>
  <c r="Z21" i="13"/>
  <c r="X21" i="13"/>
  <c r="V21" i="13"/>
  <c r="T21" i="13"/>
  <c r="R21" i="13"/>
  <c r="P21" i="13"/>
  <c r="N21" i="13"/>
  <c r="L21" i="13"/>
  <c r="J21" i="13"/>
  <c r="H21" i="13"/>
  <c r="AF21" i="13" s="1"/>
  <c r="AK21" i="13" s="1"/>
  <c r="F21" i="13"/>
  <c r="AM21" i="13" s="1"/>
  <c r="AK20" i="13"/>
  <c r="AI20" i="13"/>
  <c r="AD20" i="13"/>
  <c r="AG20" i="13" s="1"/>
  <c r="AB20" i="13"/>
  <c r="Z20" i="13"/>
  <c r="X20" i="13"/>
  <c r="V20" i="13"/>
  <c r="T20" i="13"/>
  <c r="R20" i="13"/>
  <c r="P20" i="13"/>
  <c r="N20" i="13"/>
  <c r="L20" i="13"/>
  <c r="J20" i="13"/>
  <c r="AM20" i="13" s="1"/>
  <c r="H20" i="13"/>
  <c r="F20" i="13"/>
  <c r="AG19" i="13"/>
  <c r="AE19" i="13"/>
  <c r="AI19" i="13" s="1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AF19" i="13" s="1"/>
  <c r="AK19" i="13" s="1"/>
  <c r="AK18" i="13"/>
  <c r="AI18" i="13"/>
  <c r="AD18" i="13"/>
  <c r="AG18" i="13" s="1"/>
  <c r="AB18" i="13"/>
  <c r="Z18" i="13"/>
  <c r="X18" i="13"/>
  <c r="V18" i="13"/>
  <c r="T18" i="13"/>
  <c r="R18" i="13"/>
  <c r="P18" i="13"/>
  <c r="N18" i="13"/>
  <c r="L18" i="13"/>
  <c r="J18" i="13"/>
  <c r="AM18" i="13" s="1"/>
  <c r="H18" i="13"/>
  <c r="F18" i="13"/>
  <c r="AI17" i="13"/>
  <c r="AG17" i="13"/>
  <c r="AE17" i="13"/>
  <c r="AD17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AF17" i="13" s="1"/>
  <c r="AK17" i="13" s="1"/>
  <c r="AK16" i="13"/>
  <c r="AI16" i="13"/>
  <c r="AD16" i="13"/>
  <c r="AG16" i="13" s="1"/>
  <c r="AB16" i="13"/>
  <c r="Z16" i="13"/>
  <c r="X16" i="13"/>
  <c r="V16" i="13"/>
  <c r="T16" i="13"/>
  <c r="R16" i="13"/>
  <c r="P16" i="13"/>
  <c r="N16" i="13"/>
  <c r="L16" i="13"/>
  <c r="J16" i="13"/>
  <c r="AM16" i="13" s="1"/>
  <c r="H16" i="13"/>
  <c r="F16" i="13"/>
  <c r="AK15" i="13"/>
  <c r="AI15" i="13"/>
  <c r="AD15" i="13"/>
  <c r="AG15" i="13" s="1"/>
  <c r="AB15" i="13"/>
  <c r="Z15" i="13"/>
  <c r="X15" i="13"/>
  <c r="V15" i="13"/>
  <c r="T15" i="13"/>
  <c r="R15" i="13"/>
  <c r="P15" i="13"/>
  <c r="N15" i="13"/>
  <c r="L15" i="13"/>
  <c r="J15" i="13"/>
  <c r="H15" i="13"/>
  <c r="F15" i="13"/>
  <c r="AM15" i="13" s="1"/>
  <c r="AK14" i="13"/>
  <c r="AI14" i="13"/>
  <c r="AD14" i="13"/>
  <c r="AG14" i="13" s="1"/>
  <c r="AB14" i="13"/>
  <c r="Z14" i="13"/>
  <c r="X14" i="13"/>
  <c r="V14" i="13"/>
  <c r="T14" i="13"/>
  <c r="R14" i="13"/>
  <c r="P14" i="13"/>
  <c r="N14" i="13"/>
  <c r="L14" i="13"/>
  <c r="J14" i="13"/>
  <c r="H14" i="13"/>
  <c r="F14" i="13"/>
  <c r="AM14" i="13" s="1"/>
  <c r="AK13" i="13"/>
  <c r="AI13" i="13"/>
  <c r="AD13" i="13"/>
  <c r="AG13" i="13" s="1"/>
  <c r="AB13" i="13"/>
  <c r="Z13" i="13"/>
  <c r="X13" i="13"/>
  <c r="V13" i="13"/>
  <c r="T13" i="13"/>
  <c r="R13" i="13"/>
  <c r="P13" i="13"/>
  <c r="N13" i="13"/>
  <c r="L13" i="13"/>
  <c r="J13" i="13"/>
  <c r="H13" i="13"/>
  <c r="F13" i="13"/>
  <c r="AK12" i="13"/>
  <c r="AB12" i="13"/>
  <c r="Z12" i="13"/>
  <c r="X12" i="13"/>
  <c r="V12" i="13"/>
  <c r="T12" i="13"/>
  <c r="R12" i="13"/>
  <c r="P12" i="13"/>
  <c r="N12" i="13"/>
  <c r="L12" i="13"/>
  <c r="AM12" i="13" s="1"/>
  <c r="J12" i="13"/>
  <c r="H12" i="13"/>
  <c r="AJ12" i="13" s="1"/>
  <c r="F12" i="13"/>
  <c r="AH12" i="13" s="1"/>
  <c r="AE11" i="13"/>
  <c r="AI11" i="13" s="1"/>
  <c r="AD11" i="13"/>
  <c r="AG11" i="13" s="1"/>
  <c r="AB11" i="13"/>
  <c r="Z11" i="13"/>
  <c r="X11" i="13"/>
  <c r="V11" i="13"/>
  <c r="T11" i="13"/>
  <c r="R11" i="13"/>
  <c r="P11" i="13"/>
  <c r="N11" i="13"/>
  <c r="L11" i="13"/>
  <c r="J11" i="13"/>
  <c r="H11" i="13"/>
  <c r="F11" i="13"/>
  <c r="AF11" i="13" s="1"/>
  <c r="AK11" i="13" s="1"/>
  <c r="AM8" i="13"/>
  <c r="AK8" i="13"/>
  <c r="AF8" i="13"/>
  <c r="AE8" i="13"/>
  <c r="AI8" i="13" s="1"/>
  <c r="AD8" i="13"/>
  <c r="AG8" i="13" s="1"/>
  <c r="AM7" i="13"/>
  <c r="AF7" i="13"/>
  <c r="AK7" i="13" s="1"/>
  <c r="AE7" i="13"/>
  <c r="AI7" i="13" s="1"/>
  <c r="AD7" i="13"/>
  <c r="AG7" i="13" s="1"/>
  <c r="AM13" i="13" l="1"/>
  <c r="AM48" i="13"/>
  <c r="AM60" i="13"/>
  <c r="AM81" i="13"/>
  <c r="AM91" i="13"/>
  <c r="AM99" i="13"/>
  <c r="AF47" i="13"/>
  <c r="AK47" i="13" s="1"/>
  <c r="AM49" i="13"/>
  <c r="AM61" i="13"/>
  <c r="AM82" i="13"/>
  <c r="AF90" i="13"/>
  <c r="AK90" i="13" s="1"/>
  <c r="AM92" i="13"/>
  <c r="AM94" i="13"/>
  <c r="AF98" i="13"/>
  <c r="AK98" i="13" s="1"/>
  <c r="AM100" i="13"/>
  <c r="AM102" i="13"/>
  <c r="AM104" i="13"/>
  <c r="AM17" i="13"/>
  <c r="AM19" i="13"/>
  <c r="AM105" i="13"/>
  <c r="AM109" i="13"/>
  <c r="AM11" i="13"/>
  <c r="AA116" i="12"/>
  <c r="Y116" i="12"/>
  <c r="W116" i="12"/>
  <c r="U116" i="12"/>
  <c r="AA115" i="12"/>
  <c r="Y115" i="12" s="1"/>
  <c r="W115" i="12"/>
  <c r="U115" i="12"/>
  <c r="AA114" i="12"/>
  <c r="Y114" i="12" s="1"/>
  <c r="U114" i="12"/>
  <c r="AA113" i="12"/>
  <c r="Y113" i="12" s="1"/>
  <c r="W113" i="12"/>
  <c r="U113" i="12"/>
  <c r="AA112" i="12"/>
  <c r="Y112" i="12" s="1"/>
  <c r="W112" i="12"/>
  <c r="U112" i="12"/>
  <c r="AA111" i="12"/>
  <c r="Y111" i="12" s="1"/>
  <c r="U111" i="12"/>
  <c r="AA110" i="12"/>
  <c r="Y110" i="12" s="1"/>
  <c r="W110" i="12"/>
  <c r="U110" i="12"/>
  <c r="AA109" i="12"/>
  <c r="Y109" i="12" s="1"/>
  <c r="W109" i="12"/>
  <c r="U109" i="12"/>
  <c r="AA108" i="12"/>
  <c r="Y108" i="12" s="1"/>
  <c r="U108" i="12"/>
  <c r="AA107" i="12"/>
  <c r="Y107" i="12" s="1"/>
  <c r="W107" i="12"/>
  <c r="U107" i="12"/>
  <c r="AA106" i="12"/>
  <c r="Y106" i="12" s="1"/>
  <c r="W106" i="12"/>
  <c r="U106" i="12"/>
  <c r="AA105" i="12"/>
  <c r="Y105" i="12" s="1"/>
  <c r="U105" i="12"/>
  <c r="AA104" i="12"/>
  <c r="Y104" i="12" s="1"/>
  <c r="W104" i="12"/>
  <c r="U104" i="12"/>
  <c r="AA103" i="12"/>
  <c r="Y103" i="12" s="1"/>
  <c r="W103" i="12"/>
  <c r="U103" i="12"/>
  <c r="AA102" i="12"/>
  <c r="Y102" i="12" s="1"/>
  <c r="U102" i="12"/>
  <c r="AA101" i="12"/>
  <c r="Y101" i="12" s="1"/>
  <c r="W101" i="12"/>
  <c r="U101" i="12"/>
  <c r="AA100" i="12"/>
  <c r="Y100" i="12" s="1"/>
  <c r="W100" i="12"/>
  <c r="U100" i="12"/>
  <c r="AA99" i="12"/>
  <c r="Y99" i="12" s="1"/>
  <c r="U99" i="12"/>
  <c r="AA98" i="12"/>
  <c r="Y98" i="12" s="1"/>
  <c r="W98" i="12"/>
  <c r="U98" i="12"/>
  <c r="AA97" i="12"/>
  <c r="Y97" i="12" s="1"/>
  <c r="W97" i="12"/>
  <c r="U97" i="12"/>
  <c r="AA96" i="12"/>
  <c r="Y96" i="12" s="1"/>
  <c r="U96" i="12"/>
  <c r="AA95" i="12"/>
  <c r="Y95" i="12" s="1"/>
  <c r="W95" i="12"/>
  <c r="U95" i="12"/>
  <c r="AA94" i="12"/>
  <c r="Y94" i="12" s="1"/>
  <c r="W94" i="12"/>
  <c r="U94" i="12"/>
  <c r="AA93" i="12"/>
  <c r="Y93" i="12"/>
  <c r="W93" i="12"/>
  <c r="U93" i="12"/>
  <c r="AA92" i="12"/>
  <c r="Y92" i="12" s="1"/>
  <c r="W92" i="12"/>
  <c r="U92" i="12"/>
  <c r="AA91" i="12"/>
  <c r="Y91" i="12" s="1"/>
  <c r="W91" i="12"/>
  <c r="U91" i="12"/>
  <c r="AA90" i="12"/>
  <c r="AA89" i="12"/>
  <c r="W89" i="12"/>
  <c r="AA88" i="12"/>
  <c r="AA87" i="12"/>
  <c r="Y87" i="12" s="1"/>
  <c r="U87" i="12"/>
  <c r="AA86" i="12"/>
  <c r="Y86" i="12" s="1"/>
  <c r="W86" i="12"/>
  <c r="U86" i="12"/>
  <c r="AA85" i="12"/>
  <c r="Y85" i="12"/>
  <c r="W85" i="12"/>
  <c r="U85" i="12"/>
  <c r="AA84" i="12"/>
  <c r="Y84" i="12"/>
  <c r="W84" i="12"/>
  <c r="U84" i="12"/>
  <c r="AA83" i="12"/>
  <c r="Y83" i="12" s="1"/>
  <c r="W83" i="12"/>
  <c r="U83" i="12"/>
  <c r="AA82" i="12"/>
  <c r="AA81" i="12"/>
  <c r="AA80" i="12"/>
  <c r="Y80" i="12" s="1"/>
  <c r="W80" i="12"/>
  <c r="U80" i="12"/>
  <c r="AA79" i="12"/>
  <c r="Y79" i="12" s="1"/>
  <c r="W79" i="12"/>
  <c r="U79" i="12"/>
  <c r="AA78" i="12"/>
  <c r="Y78" i="12" s="1"/>
  <c r="U78" i="12"/>
  <c r="AA77" i="12"/>
  <c r="Y77" i="12" s="1"/>
  <c r="W77" i="12"/>
  <c r="U77" i="12"/>
  <c r="AA76" i="12"/>
  <c r="Y76" i="12" s="1"/>
  <c r="W76" i="12"/>
  <c r="U76" i="12"/>
  <c r="AA75" i="12"/>
  <c r="Y75" i="12" s="1"/>
  <c r="U75" i="12"/>
  <c r="AA74" i="12"/>
  <c r="Y74" i="12" s="1"/>
  <c r="W74" i="12"/>
  <c r="U74" i="12"/>
  <c r="AA73" i="12"/>
  <c r="Y73" i="12"/>
  <c r="W73" i="12"/>
  <c r="U73" i="12"/>
  <c r="AA72" i="12"/>
  <c r="Y72" i="12"/>
  <c r="W72" i="12"/>
  <c r="U72" i="12"/>
  <c r="AA71" i="12"/>
  <c r="Y71" i="12" s="1"/>
  <c r="W71" i="12"/>
  <c r="U71" i="12"/>
  <c r="AA70" i="12"/>
  <c r="Y70" i="12" s="1"/>
  <c r="W70" i="12"/>
  <c r="U70" i="12"/>
  <c r="AA69" i="12"/>
  <c r="Y69" i="12"/>
  <c r="W69" i="12"/>
  <c r="U69" i="12"/>
  <c r="AA68" i="12"/>
  <c r="Y68" i="12" s="1"/>
  <c r="W68" i="12"/>
  <c r="U68" i="12"/>
  <c r="AA67" i="12"/>
  <c r="Y67" i="12"/>
  <c r="W67" i="12"/>
  <c r="U67" i="12"/>
  <c r="AA66" i="12"/>
  <c r="Y66" i="12"/>
  <c r="W66" i="12"/>
  <c r="U66" i="12"/>
  <c r="AA65" i="12"/>
  <c r="Y65" i="12"/>
  <c r="W65" i="12"/>
  <c r="U65" i="12"/>
  <c r="AA61" i="12"/>
  <c r="Y61" i="12" s="1"/>
  <c r="Y89" i="12" s="1"/>
  <c r="W61" i="12"/>
  <c r="U61" i="12"/>
  <c r="U89" i="12" s="1"/>
  <c r="AA60" i="12"/>
  <c r="Y60" i="12" s="1"/>
  <c r="U60" i="12"/>
  <c r="AA59" i="12"/>
  <c r="AA58" i="12"/>
  <c r="AA57" i="12"/>
  <c r="Y57" i="12" s="1"/>
  <c r="Y90" i="12" s="1"/>
  <c r="U57" i="12"/>
  <c r="U90" i="12" s="1"/>
  <c r="AA56" i="12"/>
  <c r="Y56" i="12" s="1"/>
  <c r="W56" i="12"/>
  <c r="U56" i="12"/>
  <c r="AA55" i="12"/>
  <c r="Y55" i="12"/>
  <c r="W55" i="12"/>
  <c r="U55" i="12"/>
  <c r="AA54" i="12"/>
  <c r="Y54" i="12"/>
  <c r="W54" i="12"/>
  <c r="U54" i="12"/>
  <c r="AA53" i="12"/>
  <c r="Y53" i="12"/>
  <c r="W53" i="12"/>
  <c r="U53" i="12"/>
  <c r="AA52" i="12"/>
  <c r="Y52" i="12" s="1"/>
  <c r="W52" i="12"/>
  <c r="U52" i="12"/>
  <c r="AA51" i="12"/>
  <c r="Y51" i="12"/>
  <c r="W51" i="12"/>
  <c r="U51" i="12"/>
  <c r="AA50" i="12"/>
  <c r="Y50" i="12" s="1"/>
  <c r="Y88" i="12" s="1"/>
  <c r="W50" i="12"/>
  <c r="W88" i="12" s="1"/>
  <c r="U50" i="12"/>
  <c r="U88" i="12" s="1"/>
  <c r="AA49" i="12"/>
  <c r="Y49" i="12" s="1"/>
  <c r="Y81" i="12" s="1"/>
  <c r="W49" i="12"/>
  <c r="W81" i="12" s="1"/>
  <c r="U49" i="12"/>
  <c r="U81" i="12" s="1"/>
  <c r="AA48" i="12"/>
  <c r="Y48" i="12" s="1"/>
  <c r="U48" i="12"/>
  <c r="AA47" i="12"/>
  <c r="Y47" i="12" s="1"/>
  <c r="Y82" i="12" s="1"/>
  <c r="W47" i="12"/>
  <c r="W82" i="12" s="1"/>
  <c r="U47" i="12"/>
  <c r="U82" i="12" s="1"/>
  <c r="AA46" i="12"/>
  <c r="Y46" i="12" s="1"/>
  <c r="W46" i="12"/>
  <c r="U46" i="12"/>
  <c r="AA45" i="12"/>
  <c r="Y45" i="12"/>
  <c r="W45" i="12"/>
  <c r="U45" i="12"/>
  <c r="AA44" i="12"/>
  <c r="Y44" i="12" s="1"/>
  <c r="W44" i="12"/>
  <c r="U44" i="12"/>
  <c r="AA43" i="12"/>
  <c r="Y43" i="12" s="1"/>
  <c r="W43" i="12"/>
  <c r="U43" i="12"/>
  <c r="AA42" i="12"/>
  <c r="Y42" i="12"/>
  <c r="W42" i="12"/>
  <c r="U42" i="12"/>
  <c r="AA41" i="12"/>
  <c r="Y41" i="12" s="1"/>
  <c r="W41" i="12"/>
  <c r="U41" i="12"/>
  <c r="AA40" i="12"/>
  <c r="Y40" i="12" s="1"/>
  <c r="W40" i="12"/>
  <c r="U40" i="12"/>
  <c r="AA39" i="12"/>
  <c r="Y39" i="12" s="1"/>
  <c r="U39" i="12"/>
  <c r="AA38" i="12"/>
  <c r="Y38" i="12" s="1"/>
  <c r="W38" i="12"/>
  <c r="U38" i="12"/>
  <c r="AA37" i="12"/>
  <c r="Y37" i="12" s="1"/>
  <c r="W37" i="12"/>
  <c r="U37" i="12"/>
  <c r="AA36" i="12"/>
  <c r="Y36" i="12" s="1"/>
  <c r="U36" i="12"/>
  <c r="AA35" i="12"/>
  <c r="Y35" i="12" s="1"/>
  <c r="W35" i="12"/>
  <c r="U35" i="12"/>
  <c r="AA34" i="12"/>
  <c r="Y34" i="12" s="1"/>
  <c r="W34" i="12"/>
  <c r="U34" i="12"/>
  <c r="AA33" i="12"/>
  <c r="Y33" i="12" s="1"/>
  <c r="U33" i="12"/>
  <c r="AA32" i="12"/>
  <c r="Y32" i="12" s="1"/>
  <c r="W32" i="12"/>
  <c r="U32" i="12"/>
  <c r="AA31" i="12"/>
  <c r="Y31" i="12" s="1"/>
  <c r="W31" i="12"/>
  <c r="U31" i="12"/>
  <c r="AA30" i="12"/>
  <c r="Y30" i="12"/>
  <c r="W30" i="12"/>
  <c r="U30" i="12"/>
  <c r="AA29" i="12"/>
  <c r="Y29" i="12"/>
  <c r="W29" i="12"/>
  <c r="U29" i="12"/>
  <c r="AA28" i="12"/>
  <c r="Y28" i="12"/>
  <c r="W28" i="12"/>
  <c r="U28" i="12"/>
  <c r="AA27" i="12"/>
  <c r="Y27" i="12"/>
  <c r="W27" i="12"/>
  <c r="U27" i="12"/>
  <c r="AA26" i="12"/>
  <c r="Y26" i="12"/>
  <c r="W26" i="12"/>
  <c r="U26" i="12"/>
  <c r="AA25" i="12"/>
  <c r="Y25" i="12"/>
  <c r="W25" i="12"/>
  <c r="U25" i="12"/>
  <c r="AA24" i="12"/>
  <c r="Y24" i="12"/>
  <c r="W24" i="12"/>
  <c r="U24" i="12"/>
  <c r="AA23" i="12"/>
  <c r="Y23" i="12"/>
  <c r="W23" i="12"/>
  <c r="U23" i="12"/>
  <c r="AA22" i="12"/>
  <c r="Y22" i="12" s="1"/>
  <c r="W22" i="12"/>
  <c r="U22" i="12"/>
  <c r="AA21" i="12"/>
  <c r="Y21" i="12"/>
  <c r="W21" i="12"/>
  <c r="U21" i="12"/>
  <c r="AA20" i="12"/>
  <c r="Y20" i="12"/>
  <c r="W20" i="12"/>
  <c r="U20" i="12"/>
  <c r="AA19" i="12"/>
  <c r="Y19" i="12" s="1"/>
  <c r="W19" i="12"/>
  <c r="U19" i="12"/>
  <c r="AA18" i="12"/>
  <c r="Y18" i="12"/>
  <c r="W18" i="12"/>
  <c r="U18" i="12"/>
  <c r="AA17" i="12"/>
  <c r="Y17" i="12" s="1"/>
  <c r="W17" i="12"/>
  <c r="U17" i="12"/>
  <c r="AA16" i="12"/>
  <c r="Y16" i="12" s="1"/>
  <c r="W16" i="12"/>
  <c r="U16" i="12"/>
  <c r="AA15" i="12"/>
  <c r="Y15" i="12"/>
  <c r="W15" i="12"/>
  <c r="U15" i="12"/>
  <c r="AA14" i="12"/>
  <c r="Y14" i="12"/>
  <c r="W14" i="12"/>
  <c r="U14" i="12"/>
  <c r="AA13" i="12"/>
  <c r="Y13" i="12"/>
  <c r="W13" i="12"/>
  <c r="U13" i="12"/>
  <c r="AA12" i="12"/>
  <c r="AA11" i="12"/>
  <c r="Y11" i="12"/>
  <c r="W11" i="12"/>
  <c r="U11" i="12"/>
  <c r="AA10" i="12"/>
  <c r="Y10" i="12"/>
  <c r="W10" i="12"/>
  <c r="U10" i="12"/>
  <c r="AA9" i="12"/>
  <c r="Y9" i="12"/>
  <c r="W9" i="12"/>
  <c r="U9" i="12"/>
  <c r="AA8" i="12"/>
  <c r="Y8" i="12"/>
  <c r="W8" i="12"/>
  <c r="U8" i="12"/>
  <c r="AA7" i="12"/>
  <c r="Y7" i="12"/>
  <c r="W7" i="12"/>
  <c r="U7" i="12"/>
  <c r="W36" i="12" l="1"/>
  <c r="W48" i="12"/>
  <c r="W75" i="12"/>
  <c r="W78" i="12"/>
  <c r="W87" i="12"/>
  <c r="W96" i="12"/>
  <c r="W99" i="12"/>
  <c r="W102" i="12"/>
  <c r="W105" i="12"/>
  <c r="W108" i="12"/>
  <c r="W111" i="12"/>
  <c r="W114" i="12"/>
  <c r="W33" i="12"/>
  <c r="W39" i="12"/>
  <c r="W57" i="12"/>
  <c r="W90" i="12" s="1"/>
  <c r="W60" i="12"/>
  <c r="AA116" i="11"/>
  <c r="Y116" i="11"/>
  <c r="W116" i="11"/>
  <c r="U116" i="11"/>
  <c r="AA115" i="11"/>
  <c r="W115" i="11" s="1"/>
  <c r="Y115" i="11"/>
  <c r="U115" i="11"/>
  <c r="AA114" i="11"/>
  <c r="Y114" i="11" s="1"/>
  <c r="W114" i="11"/>
  <c r="U114" i="11"/>
  <c r="AA113" i="11"/>
  <c r="W113" i="11" s="1"/>
  <c r="Y113" i="11"/>
  <c r="U113" i="11"/>
  <c r="AA112" i="11"/>
  <c r="Y112" i="11" s="1"/>
  <c r="U112" i="11"/>
  <c r="AA111" i="11"/>
  <c r="Y111" i="11" s="1"/>
  <c r="W111" i="11"/>
  <c r="U111" i="11"/>
  <c r="AA110" i="11"/>
  <c r="W110" i="11" s="1"/>
  <c r="U110" i="11"/>
  <c r="AA109" i="11"/>
  <c r="Y109" i="11" s="1"/>
  <c r="U109" i="11"/>
  <c r="AA108" i="11"/>
  <c r="Y108" i="11" s="1"/>
  <c r="W108" i="11"/>
  <c r="U108" i="11"/>
  <c r="AA107" i="11"/>
  <c r="W107" i="11" s="1"/>
  <c r="U107" i="11"/>
  <c r="AA106" i="11"/>
  <c r="Y106" i="11" s="1"/>
  <c r="U106" i="11"/>
  <c r="AA105" i="11"/>
  <c r="Y105" i="11" s="1"/>
  <c r="W105" i="11"/>
  <c r="U105" i="11"/>
  <c r="AA104" i="11"/>
  <c r="W104" i="11" s="1"/>
  <c r="U104" i="11"/>
  <c r="AA103" i="11"/>
  <c r="Y103" i="11" s="1"/>
  <c r="U103" i="11"/>
  <c r="AA102" i="11"/>
  <c r="Y102" i="11" s="1"/>
  <c r="W102" i="11"/>
  <c r="U102" i="11"/>
  <c r="AA101" i="11"/>
  <c r="W101" i="11" s="1"/>
  <c r="U101" i="11"/>
  <c r="AA100" i="11"/>
  <c r="Y100" i="11" s="1"/>
  <c r="U100" i="11"/>
  <c r="AA99" i="11"/>
  <c r="Y99" i="11" s="1"/>
  <c r="W99" i="11"/>
  <c r="U99" i="11"/>
  <c r="AA98" i="11"/>
  <c r="Y98" i="11" s="1"/>
  <c r="W98" i="11"/>
  <c r="U98" i="11"/>
  <c r="AA97" i="11"/>
  <c r="Y97" i="11" s="1"/>
  <c r="U97" i="11"/>
  <c r="AA96" i="11"/>
  <c r="Y96" i="11" s="1"/>
  <c r="W96" i="11"/>
  <c r="U96" i="11"/>
  <c r="AA95" i="11"/>
  <c r="Y95" i="11" s="1"/>
  <c r="W95" i="11"/>
  <c r="U95" i="11"/>
  <c r="AA94" i="11"/>
  <c r="AA93" i="11"/>
  <c r="Y93" i="11"/>
  <c r="W93" i="11"/>
  <c r="U93" i="11"/>
  <c r="AA92" i="11"/>
  <c r="Y92" i="11"/>
  <c r="W92" i="11"/>
  <c r="U92" i="11"/>
  <c r="AA91" i="11"/>
  <c r="W91" i="11" s="1"/>
  <c r="Y91" i="11"/>
  <c r="U91" i="11"/>
  <c r="AA90" i="11"/>
  <c r="AA89" i="11"/>
  <c r="AA88" i="11"/>
  <c r="AA87" i="11"/>
  <c r="Y87" i="11"/>
  <c r="W87" i="11"/>
  <c r="U87" i="11"/>
  <c r="AA86" i="11"/>
  <c r="Y86" i="11"/>
  <c r="W86" i="11"/>
  <c r="U86" i="11"/>
  <c r="AA85" i="11"/>
  <c r="Y85" i="11"/>
  <c r="W85" i="11"/>
  <c r="U85" i="11"/>
  <c r="AA84" i="11"/>
  <c r="Y84" i="11"/>
  <c r="W84" i="11"/>
  <c r="U84" i="11"/>
  <c r="AA83" i="11"/>
  <c r="Y83" i="11"/>
  <c r="W83" i="11"/>
  <c r="U83" i="11"/>
  <c r="AA82" i="11"/>
  <c r="AA81" i="11"/>
  <c r="AA80" i="11"/>
  <c r="Y80" i="11"/>
  <c r="W80" i="11"/>
  <c r="U80" i="11"/>
  <c r="AA79" i="11"/>
  <c r="Y79" i="11" s="1"/>
  <c r="U79" i="11"/>
  <c r="AA78" i="11"/>
  <c r="Y78" i="11" s="1"/>
  <c r="W78" i="11"/>
  <c r="U78" i="11"/>
  <c r="AA77" i="11"/>
  <c r="Y77" i="11"/>
  <c r="W77" i="11"/>
  <c r="U77" i="11"/>
  <c r="AA76" i="11"/>
  <c r="Y76" i="11" s="1"/>
  <c r="U76" i="11"/>
  <c r="AA75" i="11"/>
  <c r="Y75" i="11" s="1"/>
  <c r="W75" i="11"/>
  <c r="U75" i="11"/>
  <c r="AA74" i="11"/>
  <c r="W74" i="11" s="1"/>
  <c r="Y74" i="11"/>
  <c r="U74" i="11"/>
  <c r="AA73" i="11"/>
  <c r="Y73" i="11"/>
  <c r="W73" i="11"/>
  <c r="U73" i="11"/>
  <c r="AA72" i="11"/>
  <c r="Y72" i="11"/>
  <c r="W72" i="11"/>
  <c r="U72" i="11"/>
  <c r="AA71" i="11"/>
  <c r="Y71" i="11" s="1"/>
  <c r="U71" i="11"/>
  <c r="AA70" i="11"/>
  <c r="Y70" i="11" s="1"/>
  <c r="U70" i="11"/>
  <c r="AA69" i="11"/>
  <c r="Y69" i="11"/>
  <c r="W69" i="11"/>
  <c r="U69" i="11"/>
  <c r="AA68" i="11"/>
  <c r="Y68" i="11" s="1"/>
  <c r="U68" i="11"/>
  <c r="AA67" i="11"/>
  <c r="Y67" i="11"/>
  <c r="W67" i="11"/>
  <c r="U67" i="11"/>
  <c r="AA66" i="11"/>
  <c r="Y66" i="11"/>
  <c r="W66" i="11"/>
  <c r="U66" i="11"/>
  <c r="AA65" i="11"/>
  <c r="Y65" i="11"/>
  <c r="W65" i="11"/>
  <c r="U65" i="11"/>
  <c r="AA61" i="11"/>
  <c r="Y61" i="11" s="1"/>
  <c r="Y89" i="11" s="1"/>
  <c r="U61" i="11"/>
  <c r="U89" i="11" s="1"/>
  <c r="AA60" i="11"/>
  <c r="Y60" i="11" s="1"/>
  <c r="U60" i="11"/>
  <c r="AA59" i="11"/>
  <c r="V59" i="11"/>
  <c r="AA58" i="11"/>
  <c r="AA57" i="11"/>
  <c r="W57" i="11" s="1"/>
  <c r="W90" i="11" s="1"/>
  <c r="Y57" i="11"/>
  <c r="Y90" i="11" s="1"/>
  <c r="U57" i="11"/>
  <c r="U90" i="11" s="1"/>
  <c r="AA56" i="11"/>
  <c r="W56" i="11" s="1"/>
  <c r="Y56" i="11"/>
  <c r="U56" i="11"/>
  <c r="AA55" i="11"/>
  <c r="Y55" i="11"/>
  <c r="W55" i="11"/>
  <c r="U55" i="11"/>
  <c r="AA54" i="11"/>
  <c r="Y54" i="11"/>
  <c r="W54" i="11"/>
  <c r="U54" i="11"/>
  <c r="AA53" i="11"/>
  <c r="Y53" i="11"/>
  <c r="W53" i="11"/>
  <c r="U53" i="11"/>
  <c r="AA52" i="11"/>
  <c r="Y52" i="11"/>
  <c r="W52" i="11"/>
  <c r="U52" i="11"/>
  <c r="AA51" i="11"/>
  <c r="Y51" i="11"/>
  <c r="W51" i="11"/>
  <c r="U51" i="11"/>
  <c r="AA50" i="11"/>
  <c r="Y50" i="11" s="1"/>
  <c r="Y88" i="11" s="1"/>
  <c r="U50" i="11"/>
  <c r="U88" i="11" s="1"/>
  <c r="AA49" i="11"/>
  <c r="Y49" i="11"/>
  <c r="Y81" i="11" s="1"/>
  <c r="W49" i="11"/>
  <c r="W81" i="11" s="1"/>
  <c r="U49" i="11"/>
  <c r="U81" i="11" s="1"/>
  <c r="AA48" i="11"/>
  <c r="W48" i="11" s="1"/>
  <c r="Y48" i="11"/>
  <c r="U48" i="11"/>
  <c r="AA47" i="11"/>
  <c r="Y47" i="11" s="1"/>
  <c r="Y82" i="11" s="1"/>
  <c r="U47" i="11"/>
  <c r="U82" i="11" s="1"/>
  <c r="AA46" i="11"/>
  <c r="Y46" i="11"/>
  <c r="W46" i="11"/>
  <c r="U46" i="11"/>
  <c r="AA45" i="11"/>
  <c r="Y45" i="11"/>
  <c r="W45" i="11"/>
  <c r="U45" i="11"/>
  <c r="AA44" i="11"/>
  <c r="Y44" i="11" s="1"/>
  <c r="U44" i="11"/>
  <c r="AA43" i="11"/>
  <c r="Y43" i="11"/>
  <c r="W43" i="11"/>
  <c r="U43" i="11"/>
  <c r="AA42" i="11"/>
  <c r="Y42" i="11"/>
  <c r="W42" i="11"/>
  <c r="U42" i="11"/>
  <c r="AA41" i="11"/>
  <c r="Y41" i="11" s="1"/>
  <c r="U41" i="11"/>
  <c r="AA40" i="11"/>
  <c r="Y40" i="11"/>
  <c r="W40" i="11"/>
  <c r="U40" i="11"/>
  <c r="AA39" i="11"/>
  <c r="W39" i="11" s="1"/>
  <c r="Y39" i="11"/>
  <c r="U39" i="11"/>
  <c r="AA38" i="11"/>
  <c r="Y38" i="11" s="1"/>
  <c r="U38" i="11"/>
  <c r="AA37" i="11"/>
  <c r="Y37" i="11" s="1"/>
  <c r="W37" i="11"/>
  <c r="U37" i="11"/>
  <c r="AA36" i="11"/>
  <c r="Y36" i="11" s="1"/>
  <c r="W36" i="11"/>
  <c r="U36" i="11"/>
  <c r="AA35" i="11"/>
  <c r="Y35" i="11" s="1"/>
  <c r="U35" i="11"/>
  <c r="AA34" i="11"/>
  <c r="Y34" i="11" s="1"/>
  <c r="W34" i="11"/>
  <c r="U34" i="11"/>
  <c r="AA33" i="11"/>
  <c r="W33" i="11" s="1"/>
  <c r="U33" i="11"/>
  <c r="AA32" i="11"/>
  <c r="Y32" i="11" s="1"/>
  <c r="U32" i="11"/>
  <c r="AA31" i="11"/>
  <c r="Y31" i="11" s="1"/>
  <c r="W31" i="11"/>
  <c r="U31" i="11"/>
  <c r="AA30" i="11"/>
  <c r="Y30" i="11"/>
  <c r="W30" i="11"/>
  <c r="U30" i="11"/>
  <c r="AA29" i="11"/>
  <c r="Y29" i="11"/>
  <c r="W29" i="11"/>
  <c r="U29" i="11"/>
  <c r="AA28" i="11"/>
  <c r="Y28" i="11"/>
  <c r="W28" i="11"/>
  <c r="U28" i="11"/>
  <c r="AA27" i="11"/>
  <c r="Y27" i="11"/>
  <c r="W27" i="11"/>
  <c r="U27" i="11"/>
  <c r="AA26" i="11"/>
  <c r="Y26" i="11"/>
  <c r="W26" i="11"/>
  <c r="U26" i="11"/>
  <c r="AA25" i="11"/>
  <c r="Y25" i="11"/>
  <c r="W25" i="11"/>
  <c r="U25" i="11"/>
  <c r="AA24" i="11"/>
  <c r="Y24" i="11"/>
  <c r="W24" i="11"/>
  <c r="U24" i="11"/>
  <c r="AA23" i="11"/>
  <c r="Y23" i="11"/>
  <c r="W23" i="11"/>
  <c r="U23" i="11"/>
  <c r="AA22" i="11"/>
  <c r="Y22" i="11" s="1"/>
  <c r="W22" i="11"/>
  <c r="U22" i="11"/>
  <c r="AA21" i="11"/>
  <c r="Y21" i="11"/>
  <c r="W21" i="11"/>
  <c r="U21" i="11"/>
  <c r="AA20" i="11"/>
  <c r="Y20" i="11"/>
  <c r="W20" i="11"/>
  <c r="U20" i="11"/>
  <c r="AA19" i="11"/>
  <c r="Y19" i="11" s="1"/>
  <c r="W19" i="11"/>
  <c r="U19" i="11"/>
  <c r="AA18" i="11"/>
  <c r="Y18" i="11"/>
  <c r="W18" i="11"/>
  <c r="U18" i="11"/>
  <c r="AA17" i="11"/>
  <c r="Y17" i="11" s="1"/>
  <c r="U17" i="11"/>
  <c r="AA16" i="11"/>
  <c r="Y16" i="11"/>
  <c r="W16" i="11"/>
  <c r="U16" i="11"/>
  <c r="AA15" i="11"/>
  <c r="Y15" i="11"/>
  <c r="W15" i="11"/>
  <c r="U15" i="11"/>
  <c r="AA14" i="11"/>
  <c r="Y14" i="11"/>
  <c r="W14" i="11"/>
  <c r="U14" i="11"/>
  <c r="AA13" i="11"/>
  <c r="Y13" i="11"/>
  <c r="W13" i="11"/>
  <c r="U13" i="11"/>
  <c r="AA12" i="11"/>
  <c r="X12" i="11"/>
  <c r="V12" i="11"/>
  <c r="AA11" i="11"/>
  <c r="Y11" i="11"/>
  <c r="W11" i="11"/>
  <c r="U11" i="11"/>
  <c r="AA10" i="11"/>
  <c r="Y10" i="11"/>
  <c r="W10" i="11"/>
  <c r="U10" i="11"/>
  <c r="AA9" i="11"/>
  <c r="Y9" i="11"/>
  <c r="W9" i="11"/>
  <c r="U9" i="11"/>
  <c r="AA8" i="11"/>
  <c r="Y8" i="11"/>
  <c r="W8" i="11"/>
  <c r="U8" i="11"/>
  <c r="AA7" i="11"/>
  <c r="Y7" i="11"/>
  <c r="W7" i="11"/>
  <c r="U7" i="11"/>
  <c r="Y33" i="11" l="1"/>
  <c r="W60" i="11"/>
  <c r="Y101" i="11"/>
  <c r="Y104" i="11"/>
  <c r="Y107" i="11"/>
  <c r="Y110" i="11"/>
  <c r="W32" i="11"/>
  <c r="W35" i="11"/>
  <c r="W38" i="11"/>
  <c r="W41" i="11"/>
  <c r="W44" i="11"/>
  <c r="W47" i="11"/>
  <c r="W82" i="11" s="1"/>
  <c r="W50" i="11"/>
  <c r="W88" i="11" s="1"/>
  <c r="W97" i="11"/>
  <c r="W100" i="11"/>
  <c r="W103" i="11"/>
  <c r="W106" i="11"/>
  <c r="W109" i="11"/>
  <c r="W112" i="11"/>
  <c r="W17" i="11"/>
  <c r="W68" i="11"/>
  <c r="W71" i="11"/>
  <c r="W61" i="11"/>
  <c r="W89" i="11" s="1"/>
  <c r="W70" i="11"/>
  <c r="W76" i="11"/>
  <c r="W79" i="11"/>
  <c r="AA116" i="10"/>
  <c r="Y116" i="10"/>
  <c r="W116" i="10"/>
  <c r="U116" i="10"/>
  <c r="AA115" i="10"/>
  <c r="Y115" i="10" s="1"/>
  <c r="W115" i="10"/>
  <c r="U115" i="10"/>
  <c r="AA114" i="10"/>
  <c r="Y114" i="10"/>
  <c r="W114" i="10"/>
  <c r="U114" i="10"/>
  <c r="AA113" i="10"/>
  <c r="Y113" i="10" s="1"/>
  <c r="U113" i="10"/>
  <c r="AA112" i="10"/>
  <c r="Y112" i="10" s="1"/>
  <c r="U112" i="10"/>
  <c r="AA111" i="10"/>
  <c r="Y111" i="10"/>
  <c r="W111" i="10"/>
  <c r="U111" i="10"/>
  <c r="AA110" i="10"/>
  <c r="Y110" i="10" s="1"/>
  <c r="U110" i="10"/>
  <c r="AA109" i="10"/>
  <c r="Y109" i="10" s="1"/>
  <c r="W109" i="10"/>
  <c r="U109" i="10"/>
  <c r="AA108" i="10"/>
  <c r="Y108" i="10"/>
  <c r="W108" i="10"/>
  <c r="U108" i="10"/>
  <c r="AA107" i="10"/>
  <c r="Y107" i="10" s="1"/>
  <c r="U107" i="10"/>
  <c r="AA106" i="10"/>
  <c r="Y106" i="10" s="1"/>
  <c r="W106" i="10"/>
  <c r="U106" i="10"/>
  <c r="AA105" i="10"/>
  <c r="Y105" i="10"/>
  <c r="W105" i="10"/>
  <c r="U105" i="10"/>
  <c r="AA104" i="10"/>
  <c r="Y104" i="10" s="1"/>
  <c r="U104" i="10"/>
  <c r="AA103" i="10"/>
  <c r="Y103" i="10"/>
  <c r="W103" i="10"/>
  <c r="U103" i="10"/>
  <c r="AA102" i="10"/>
  <c r="Y102" i="10"/>
  <c r="W102" i="10"/>
  <c r="U102" i="10"/>
  <c r="AA101" i="10"/>
  <c r="Y101" i="10" s="1"/>
  <c r="U101" i="10"/>
  <c r="AA100" i="10"/>
  <c r="Y100" i="10" s="1"/>
  <c r="U100" i="10"/>
  <c r="AA99" i="10"/>
  <c r="Y99" i="10"/>
  <c r="W99" i="10"/>
  <c r="U99" i="10"/>
  <c r="AA98" i="10"/>
  <c r="Y98" i="10" s="1"/>
  <c r="U98" i="10"/>
  <c r="AA97" i="10"/>
  <c r="Y97" i="10" s="1"/>
  <c r="W97" i="10"/>
  <c r="U97" i="10"/>
  <c r="AA96" i="10"/>
  <c r="Y96" i="10"/>
  <c r="W96" i="10"/>
  <c r="U96" i="10"/>
  <c r="AA95" i="10"/>
  <c r="Y95" i="10" s="1"/>
  <c r="U95" i="10"/>
  <c r="AA94" i="10"/>
  <c r="AA93" i="10"/>
  <c r="Y93" i="10"/>
  <c r="W93" i="10"/>
  <c r="U93" i="10"/>
  <c r="AA92" i="10"/>
  <c r="Y92" i="10" s="1"/>
  <c r="U92" i="10"/>
  <c r="AA91" i="10"/>
  <c r="Y91" i="10"/>
  <c r="W91" i="10"/>
  <c r="U91" i="10"/>
  <c r="AA90" i="10"/>
  <c r="AA89" i="10"/>
  <c r="AA88" i="10"/>
  <c r="U88" i="10"/>
  <c r="AA87" i="10"/>
  <c r="Y87" i="10"/>
  <c r="W87" i="10"/>
  <c r="U87" i="10"/>
  <c r="AA86" i="10"/>
  <c r="Y86" i="10" s="1"/>
  <c r="U86" i="10"/>
  <c r="AA85" i="10"/>
  <c r="Y85" i="10"/>
  <c r="W85" i="10"/>
  <c r="U85" i="10"/>
  <c r="AA84" i="10"/>
  <c r="Y84" i="10"/>
  <c r="W84" i="10"/>
  <c r="U84" i="10"/>
  <c r="AA83" i="10"/>
  <c r="Y83" i="10" s="1"/>
  <c r="U83" i="10"/>
  <c r="AA82" i="10"/>
  <c r="U82" i="10"/>
  <c r="AA81" i="10"/>
  <c r="AA80" i="10"/>
  <c r="Y80" i="10" s="1"/>
  <c r="U80" i="10"/>
  <c r="AA79" i="10"/>
  <c r="Y79" i="10" s="1"/>
  <c r="W79" i="10"/>
  <c r="U79" i="10"/>
  <c r="AA78" i="10"/>
  <c r="Y78" i="10"/>
  <c r="W78" i="10"/>
  <c r="U78" i="10"/>
  <c r="AA77" i="10"/>
  <c r="Y77" i="10" s="1"/>
  <c r="U77" i="10"/>
  <c r="AA76" i="10"/>
  <c r="Y76" i="10" s="1"/>
  <c r="W76" i="10"/>
  <c r="U76" i="10"/>
  <c r="AA75" i="10"/>
  <c r="Y75" i="10"/>
  <c r="W75" i="10"/>
  <c r="U75" i="10"/>
  <c r="AA74" i="10"/>
  <c r="Y74" i="10" s="1"/>
  <c r="U74" i="10"/>
  <c r="AA73" i="10"/>
  <c r="Y73" i="10"/>
  <c r="W73" i="10"/>
  <c r="U73" i="10"/>
  <c r="AA72" i="10"/>
  <c r="Y72" i="10"/>
  <c r="W72" i="10"/>
  <c r="U72" i="10"/>
  <c r="AA71" i="10"/>
  <c r="Y71" i="10" s="1"/>
  <c r="U71" i="10"/>
  <c r="AA70" i="10"/>
  <c r="Y70" i="10" s="1"/>
  <c r="W70" i="10"/>
  <c r="U70" i="10"/>
  <c r="AA69" i="10"/>
  <c r="Y69" i="10"/>
  <c r="W69" i="10"/>
  <c r="U69" i="10"/>
  <c r="AA68" i="10"/>
  <c r="Y68" i="10" s="1"/>
  <c r="U68" i="10"/>
  <c r="AA67" i="10"/>
  <c r="Y67" i="10"/>
  <c r="W67" i="10"/>
  <c r="U67" i="10"/>
  <c r="AA66" i="10"/>
  <c r="Y66" i="10"/>
  <c r="W66" i="10"/>
  <c r="U66" i="10"/>
  <c r="AA65" i="10"/>
  <c r="Y65" i="10"/>
  <c r="W65" i="10"/>
  <c r="U65" i="10"/>
  <c r="AA61" i="10"/>
  <c r="Y61" i="10" s="1"/>
  <c r="Y89" i="10" s="1"/>
  <c r="W61" i="10"/>
  <c r="W89" i="10" s="1"/>
  <c r="U61" i="10"/>
  <c r="U89" i="10" s="1"/>
  <c r="AA60" i="10"/>
  <c r="Y60" i="10" s="1"/>
  <c r="W60" i="10"/>
  <c r="U60" i="10"/>
  <c r="AA59" i="10"/>
  <c r="V59" i="10"/>
  <c r="AA58" i="10"/>
  <c r="V58" i="10"/>
  <c r="AA57" i="10"/>
  <c r="Y57" i="10" s="1"/>
  <c r="Y90" i="10" s="1"/>
  <c r="W57" i="10"/>
  <c r="W90" i="10" s="1"/>
  <c r="U57" i="10"/>
  <c r="U90" i="10" s="1"/>
  <c r="AA56" i="10"/>
  <c r="Y56" i="10" s="1"/>
  <c r="U56" i="10"/>
  <c r="AA55" i="10"/>
  <c r="Y55" i="10"/>
  <c r="W55" i="10"/>
  <c r="U55" i="10"/>
  <c r="AA54" i="10"/>
  <c r="Y54" i="10"/>
  <c r="W54" i="10"/>
  <c r="U54" i="10"/>
  <c r="AA53" i="10"/>
  <c r="Y53" i="10" s="1"/>
  <c r="U53" i="10"/>
  <c r="AA52" i="10"/>
  <c r="Y52" i="10" s="1"/>
  <c r="U52" i="10"/>
  <c r="AA51" i="10"/>
  <c r="Y51" i="10"/>
  <c r="W51" i="10"/>
  <c r="U51" i="10"/>
  <c r="AA50" i="10"/>
  <c r="Y50" i="10" s="1"/>
  <c r="Y88" i="10" s="1"/>
  <c r="U50" i="10"/>
  <c r="AA49" i="10"/>
  <c r="Y49" i="10" s="1"/>
  <c r="Y81" i="10" s="1"/>
  <c r="U49" i="10"/>
  <c r="U81" i="10" s="1"/>
  <c r="AA48" i="10"/>
  <c r="Y48" i="10" s="1"/>
  <c r="W48" i="10"/>
  <c r="U48" i="10"/>
  <c r="AA47" i="10"/>
  <c r="Y47" i="10" s="1"/>
  <c r="Y82" i="10" s="1"/>
  <c r="U47" i="10"/>
  <c r="AA46" i="10"/>
  <c r="Y46" i="10" s="1"/>
  <c r="U46" i="10"/>
  <c r="AA45" i="10"/>
  <c r="Y45" i="10"/>
  <c r="W45" i="10"/>
  <c r="U45" i="10"/>
  <c r="AA44" i="10"/>
  <c r="Y44" i="10" s="1"/>
  <c r="U44" i="10"/>
  <c r="AA43" i="10"/>
  <c r="Y43" i="10" s="1"/>
  <c r="U43" i="10"/>
  <c r="AA42" i="10"/>
  <c r="Y42" i="10"/>
  <c r="W42" i="10"/>
  <c r="U42" i="10"/>
  <c r="AA41" i="10"/>
  <c r="Y41" i="10" s="1"/>
  <c r="U41" i="10"/>
  <c r="AA40" i="10"/>
  <c r="Y40" i="10" s="1"/>
  <c r="U40" i="10"/>
  <c r="AA39" i="10"/>
  <c r="Y39" i="10" s="1"/>
  <c r="W39" i="10"/>
  <c r="U39" i="10"/>
  <c r="AA38" i="10"/>
  <c r="Y38" i="10" s="1"/>
  <c r="U38" i="10"/>
  <c r="AA37" i="10"/>
  <c r="Y37" i="10" s="1"/>
  <c r="U37" i="10"/>
  <c r="AA36" i="10"/>
  <c r="Y36" i="10" s="1"/>
  <c r="W36" i="10"/>
  <c r="U36" i="10"/>
  <c r="AA35" i="10"/>
  <c r="Y35" i="10" s="1"/>
  <c r="U35" i="10"/>
  <c r="AA34" i="10"/>
  <c r="Y34" i="10" s="1"/>
  <c r="U34" i="10"/>
  <c r="AA33" i="10"/>
  <c r="Y33" i="10" s="1"/>
  <c r="W33" i="10"/>
  <c r="U33" i="10"/>
  <c r="AA32" i="10"/>
  <c r="Y32" i="10" s="1"/>
  <c r="U32" i="10"/>
  <c r="AA31" i="10"/>
  <c r="Y31" i="10" s="1"/>
  <c r="U31" i="10"/>
  <c r="AA30" i="10"/>
  <c r="Y30" i="10"/>
  <c r="W30" i="10"/>
  <c r="U30" i="10"/>
  <c r="AA29" i="10"/>
  <c r="Y29" i="10"/>
  <c r="W29" i="10"/>
  <c r="U29" i="10"/>
  <c r="AA28" i="10"/>
  <c r="Y28" i="10"/>
  <c r="W28" i="10"/>
  <c r="U28" i="10"/>
  <c r="AA27" i="10"/>
  <c r="Y27" i="10"/>
  <c r="W27" i="10"/>
  <c r="U27" i="10"/>
  <c r="AA26" i="10"/>
  <c r="Y26" i="10"/>
  <c r="W26" i="10"/>
  <c r="U26" i="10"/>
  <c r="AA25" i="10"/>
  <c r="Y25" i="10"/>
  <c r="W25" i="10"/>
  <c r="U25" i="10"/>
  <c r="AA24" i="10"/>
  <c r="Y24" i="10"/>
  <c r="W24" i="10"/>
  <c r="U24" i="10"/>
  <c r="AA23" i="10"/>
  <c r="Y23" i="10"/>
  <c r="W23" i="10"/>
  <c r="U23" i="10"/>
  <c r="AA22" i="10"/>
  <c r="Y22" i="10" s="1"/>
  <c r="U22" i="10"/>
  <c r="AA21" i="10"/>
  <c r="Y21" i="10"/>
  <c r="W21" i="10"/>
  <c r="U21" i="10"/>
  <c r="AA20" i="10"/>
  <c r="Y20" i="10"/>
  <c r="W20" i="10"/>
  <c r="U20" i="10"/>
  <c r="AA19" i="10"/>
  <c r="Y19" i="10" s="1"/>
  <c r="U19" i="10"/>
  <c r="AA18" i="10"/>
  <c r="Y18" i="10"/>
  <c r="W18" i="10"/>
  <c r="U18" i="10"/>
  <c r="AA17" i="10"/>
  <c r="Y17" i="10"/>
  <c r="W17" i="10"/>
  <c r="U17" i="10"/>
  <c r="AA16" i="10"/>
  <c r="Y16" i="10"/>
  <c r="W16" i="10"/>
  <c r="U16" i="10"/>
  <c r="AA15" i="10"/>
  <c r="Y15" i="10"/>
  <c r="W15" i="10"/>
  <c r="U15" i="10"/>
  <c r="AA14" i="10"/>
  <c r="Y14" i="10"/>
  <c r="W14" i="10"/>
  <c r="U14" i="10"/>
  <c r="AA13" i="10"/>
  <c r="Y13" i="10"/>
  <c r="W13" i="10"/>
  <c r="U13" i="10"/>
  <c r="AA12" i="10"/>
  <c r="X12" i="10"/>
  <c r="V12" i="10"/>
  <c r="AA11" i="10"/>
  <c r="Y11" i="10"/>
  <c r="W11" i="10"/>
  <c r="U11" i="10"/>
  <c r="AA10" i="10"/>
  <c r="Y10" i="10"/>
  <c r="W10" i="10"/>
  <c r="U10" i="10"/>
  <c r="AA9" i="10"/>
  <c r="Y9" i="10"/>
  <c r="W9" i="10"/>
  <c r="U9" i="10"/>
  <c r="AA8" i="10"/>
  <c r="Y8" i="10"/>
  <c r="W8" i="10"/>
  <c r="U8" i="10"/>
  <c r="AA7" i="10"/>
  <c r="Y7" i="10"/>
  <c r="W7" i="10"/>
  <c r="U7" i="10"/>
  <c r="W95" i="10" l="1"/>
  <c r="W98" i="10"/>
  <c r="W101" i="10"/>
  <c r="W104" i="10"/>
  <c r="W107" i="10"/>
  <c r="W110" i="10"/>
  <c r="W113" i="10"/>
  <c r="W35" i="10"/>
  <c r="W41" i="10"/>
  <c r="W47" i="10"/>
  <c r="W82" i="10" s="1"/>
  <c r="W53" i="10"/>
  <c r="W56" i="10"/>
  <c r="W32" i="10"/>
  <c r="W38" i="10"/>
  <c r="W44" i="10"/>
  <c r="W50" i="10"/>
  <c r="W88" i="10" s="1"/>
  <c r="W100" i="10"/>
  <c r="W112" i="10"/>
  <c r="W19" i="10"/>
  <c r="W34" i="10"/>
  <c r="W40" i="10"/>
  <c r="W46" i="10"/>
  <c r="W52" i="10"/>
  <c r="W68" i="10"/>
  <c r="W71" i="10"/>
  <c r="W74" i="10"/>
  <c r="W77" i="10"/>
  <c r="W80" i="10"/>
  <c r="W83" i="10"/>
  <c r="W86" i="10"/>
  <c r="W92" i="10"/>
  <c r="W22" i="10"/>
  <c r="W31" i="10"/>
  <c r="W37" i="10"/>
  <c r="W43" i="10"/>
  <c r="W49" i="10"/>
  <c r="W81" i="10" s="1"/>
  <c r="AA116" i="9"/>
  <c r="Y116" i="9"/>
  <c r="W116" i="9"/>
  <c r="U116" i="9"/>
  <c r="AA115" i="9"/>
  <c r="W115" i="9" s="1"/>
  <c r="Y115" i="9"/>
  <c r="U115" i="9"/>
  <c r="AA114" i="9"/>
  <c r="Y114" i="9" s="1"/>
  <c r="U114" i="9"/>
  <c r="AA113" i="9"/>
  <c r="Y113" i="9" s="1"/>
  <c r="W113" i="9"/>
  <c r="U113" i="9"/>
  <c r="AA112" i="9"/>
  <c r="W112" i="9" s="1"/>
  <c r="Y112" i="9"/>
  <c r="U112" i="9"/>
  <c r="AA111" i="9"/>
  <c r="Y111" i="9" s="1"/>
  <c r="U111" i="9"/>
  <c r="AA110" i="9"/>
  <c r="Y110" i="9" s="1"/>
  <c r="W110" i="9"/>
  <c r="U110" i="9"/>
  <c r="AA109" i="9"/>
  <c r="W109" i="9" s="1"/>
  <c r="U109" i="9"/>
  <c r="AA108" i="9"/>
  <c r="Y108" i="9" s="1"/>
  <c r="U108" i="9"/>
  <c r="AA107" i="9"/>
  <c r="Y107" i="9" s="1"/>
  <c r="W107" i="9"/>
  <c r="U107" i="9"/>
  <c r="AA106" i="9"/>
  <c r="W106" i="9" s="1"/>
  <c r="U106" i="9"/>
  <c r="AA105" i="9"/>
  <c r="Y105" i="9" s="1"/>
  <c r="U105" i="9"/>
  <c r="AA104" i="9"/>
  <c r="Y104" i="9" s="1"/>
  <c r="W104" i="9"/>
  <c r="U104" i="9"/>
  <c r="AA103" i="9"/>
  <c r="Y103" i="9"/>
  <c r="W103" i="9"/>
  <c r="U103" i="9"/>
  <c r="AA102" i="9"/>
  <c r="Y102" i="9" s="1"/>
  <c r="U102" i="9"/>
  <c r="AA101" i="9"/>
  <c r="Y101" i="9" s="1"/>
  <c r="W101" i="9"/>
  <c r="U101" i="9"/>
  <c r="AA100" i="9"/>
  <c r="W100" i="9" s="1"/>
  <c r="U100" i="9"/>
  <c r="AA99" i="9"/>
  <c r="Y99" i="9" s="1"/>
  <c r="U99" i="9"/>
  <c r="AA98" i="9"/>
  <c r="Y98" i="9" s="1"/>
  <c r="W98" i="9"/>
  <c r="U98" i="9"/>
  <c r="AA97" i="9"/>
  <c r="W97" i="9" s="1"/>
  <c r="U97" i="9"/>
  <c r="AA96" i="9"/>
  <c r="Y96" i="9" s="1"/>
  <c r="U96" i="9"/>
  <c r="AA95" i="9"/>
  <c r="Y95" i="9" s="1"/>
  <c r="W95" i="9"/>
  <c r="U95" i="9"/>
  <c r="AA94" i="9"/>
  <c r="W94" i="9" s="1"/>
  <c r="U94" i="9"/>
  <c r="AA93" i="9"/>
  <c r="Y93" i="9"/>
  <c r="W93" i="9"/>
  <c r="U93" i="9"/>
  <c r="AA92" i="9"/>
  <c r="Y92" i="9" s="1"/>
  <c r="W92" i="9"/>
  <c r="U92" i="9"/>
  <c r="AA91" i="9"/>
  <c r="W91" i="9" s="1"/>
  <c r="U91" i="9"/>
  <c r="AA90" i="9"/>
  <c r="AA89" i="9"/>
  <c r="AA88" i="9"/>
  <c r="AA87" i="9"/>
  <c r="Y87" i="9" s="1"/>
  <c r="U87" i="9"/>
  <c r="AA86" i="9"/>
  <c r="Y86" i="9" s="1"/>
  <c r="W86" i="9"/>
  <c r="U86" i="9"/>
  <c r="AA85" i="9"/>
  <c r="Y85" i="9"/>
  <c r="W85" i="9"/>
  <c r="U85" i="9"/>
  <c r="AA84" i="9"/>
  <c r="Y84" i="9"/>
  <c r="W84" i="9"/>
  <c r="U84" i="9"/>
  <c r="AA83" i="9"/>
  <c r="Y83" i="9" s="1"/>
  <c r="W83" i="9"/>
  <c r="U83" i="9"/>
  <c r="AA82" i="9"/>
  <c r="AA81" i="9"/>
  <c r="AA80" i="9"/>
  <c r="Y80" i="9" s="1"/>
  <c r="W80" i="9"/>
  <c r="U80" i="9"/>
  <c r="AA79" i="9"/>
  <c r="Y79" i="9" s="1"/>
  <c r="U79" i="9"/>
  <c r="AA78" i="9"/>
  <c r="Y78" i="9" s="1"/>
  <c r="U78" i="9"/>
  <c r="AA77" i="9"/>
  <c r="Y77" i="9" s="1"/>
  <c r="W77" i="9"/>
  <c r="U77" i="9"/>
  <c r="AA76" i="9"/>
  <c r="Y76" i="9" s="1"/>
  <c r="U76" i="9"/>
  <c r="AA75" i="9"/>
  <c r="Y75" i="9" s="1"/>
  <c r="U75" i="9"/>
  <c r="AA74" i="9"/>
  <c r="Y74" i="9" s="1"/>
  <c r="W74" i="9"/>
  <c r="U74" i="9"/>
  <c r="AA73" i="9"/>
  <c r="Y73" i="9"/>
  <c r="W73" i="9"/>
  <c r="U73" i="9"/>
  <c r="AA72" i="9"/>
  <c r="Y72" i="9"/>
  <c r="W72" i="9"/>
  <c r="U72" i="9"/>
  <c r="AA71" i="9"/>
  <c r="Y71" i="9" s="1"/>
  <c r="W71" i="9"/>
  <c r="U71" i="9"/>
  <c r="AA70" i="9"/>
  <c r="W70" i="9" s="1"/>
  <c r="U70" i="9"/>
  <c r="AA69" i="9"/>
  <c r="Y69" i="9"/>
  <c r="W69" i="9"/>
  <c r="U69" i="9"/>
  <c r="AA68" i="9"/>
  <c r="Y68" i="9" s="1"/>
  <c r="W68" i="9"/>
  <c r="U68" i="9"/>
  <c r="AA67" i="9"/>
  <c r="Y67" i="9"/>
  <c r="W67" i="9"/>
  <c r="U67" i="9"/>
  <c r="AA66" i="9"/>
  <c r="Y66" i="9"/>
  <c r="W66" i="9"/>
  <c r="U66" i="9"/>
  <c r="AA65" i="9"/>
  <c r="Y65" i="9"/>
  <c r="W65" i="9"/>
  <c r="U65" i="9"/>
  <c r="AA61" i="9"/>
  <c r="Y61" i="9" s="1"/>
  <c r="Y89" i="9" s="1"/>
  <c r="W61" i="9"/>
  <c r="W89" i="9" s="1"/>
  <c r="U61" i="9"/>
  <c r="U89" i="9" s="1"/>
  <c r="AA60" i="9"/>
  <c r="Y60" i="9" s="1"/>
  <c r="U60" i="9"/>
  <c r="AA59" i="9"/>
  <c r="V59" i="9"/>
  <c r="AA58" i="9"/>
  <c r="V58" i="9"/>
  <c r="AA57" i="9"/>
  <c r="Y57" i="9" s="1"/>
  <c r="Y90" i="9" s="1"/>
  <c r="W57" i="9"/>
  <c r="W90" i="9" s="1"/>
  <c r="U57" i="9"/>
  <c r="U90" i="9" s="1"/>
  <c r="AA56" i="9"/>
  <c r="Y56" i="9" s="1"/>
  <c r="U56" i="9"/>
  <c r="AA55" i="9"/>
  <c r="Y55" i="9"/>
  <c r="W55" i="9"/>
  <c r="U55" i="9"/>
  <c r="AA54" i="9"/>
  <c r="W54" i="9" s="1"/>
  <c r="U54" i="9"/>
  <c r="AA53" i="9"/>
  <c r="Y53" i="9" s="1"/>
  <c r="U53" i="9"/>
  <c r="AA52" i="9"/>
  <c r="Y52" i="9" s="1"/>
  <c r="W52" i="9"/>
  <c r="U52" i="9"/>
  <c r="AA51" i="9"/>
  <c r="Y51" i="9"/>
  <c r="W51" i="9"/>
  <c r="U51" i="9"/>
  <c r="AA50" i="9"/>
  <c r="Y50" i="9" s="1"/>
  <c r="Y88" i="9" s="1"/>
  <c r="U50" i="9"/>
  <c r="U88" i="9" s="1"/>
  <c r="AA49" i="9"/>
  <c r="Y49" i="9" s="1"/>
  <c r="Y81" i="9" s="1"/>
  <c r="W49" i="9"/>
  <c r="W81" i="9" s="1"/>
  <c r="U49" i="9"/>
  <c r="U81" i="9" s="1"/>
  <c r="AA48" i="9"/>
  <c r="Y48" i="9" s="1"/>
  <c r="W48" i="9"/>
  <c r="U48" i="9"/>
  <c r="AA47" i="9"/>
  <c r="Y47" i="9" s="1"/>
  <c r="Y82" i="9" s="1"/>
  <c r="U47" i="9"/>
  <c r="U82" i="9" s="1"/>
  <c r="AA46" i="9"/>
  <c r="Y46" i="9" s="1"/>
  <c r="W46" i="9"/>
  <c r="U46" i="9"/>
  <c r="AA45" i="9"/>
  <c r="Y45" i="9"/>
  <c r="W45" i="9"/>
  <c r="U45" i="9"/>
  <c r="AA44" i="9"/>
  <c r="Y44" i="9" s="1"/>
  <c r="U44" i="9"/>
  <c r="AA43" i="9"/>
  <c r="Y43" i="9" s="1"/>
  <c r="W43" i="9"/>
  <c r="U43" i="9"/>
  <c r="AA42" i="9"/>
  <c r="Y42" i="9"/>
  <c r="W42" i="9"/>
  <c r="U42" i="9"/>
  <c r="AA41" i="9"/>
  <c r="Y41" i="9" s="1"/>
  <c r="U41" i="9"/>
  <c r="AA40" i="9"/>
  <c r="Y40" i="9" s="1"/>
  <c r="W40" i="9"/>
  <c r="U40" i="9"/>
  <c r="AA39" i="9"/>
  <c r="Y39" i="9" s="1"/>
  <c r="W39" i="9"/>
  <c r="U39" i="9"/>
  <c r="AA38" i="9"/>
  <c r="Y38" i="9" s="1"/>
  <c r="U38" i="9"/>
  <c r="AA37" i="9"/>
  <c r="Y37" i="9" s="1"/>
  <c r="W37" i="9"/>
  <c r="U37" i="9"/>
  <c r="AA36" i="9"/>
  <c r="Y36" i="9" s="1"/>
  <c r="W36" i="9"/>
  <c r="U36" i="9"/>
  <c r="AA35" i="9"/>
  <c r="Y35" i="9" s="1"/>
  <c r="U35" i="9"/>
  <c r="AA34" i="9"/>
  <c r="Y34" i="9" s="1"/>
  <c r="W34" i="9"/>
  <c r="U34" i="9"/>
  <c r="AA33" i="9"/>
  <c r="Y33" i="9" s="1"/>
  <c r="W33" i="9"/>
  <c r="U33" i="9"/>
  <c r="AA32" i="9"/>
  <c r="Y32" i="9" s="1"/>
  <c r="U32" i="9"/>
  <c r="AA31" i="9"/>
  <c r="Y31" i="9" s="1"/>
  <c r="W31" i="9"/>
  <c r="U31" i="9"/>
  <c r="AA30" i="9"/>
  <c r="Y30" i="9"/>
  <c r="W30" i="9"/>
  <c r="U30" i="9"/>
  <c r="AA29" i="9"/>
  <c r="Y29" i="9"/>
  <c r="W29" i="9"/>
  <c r="U29" i="9"/>
  <c r="AA28" i="9"/>
  <c r="Y28" i="9"/>
  <c r="W28" i="9"/>
  <c r="U28" i="9"/>
  <c r="AA27" i="9"/>
  <c r="Y27" i="9"/>
  <c r="W27" i="9"/>
  <c r="U27" i="9"/>
  <c r="AA26" i="9"/>
  <c r="Y26" i="9"/>
  <c r="W26" i="9"/>
  <c r="U26" i="9"/>
  <c r="AA25" i="9"/>
  <c r="Y25" i="9"/>
  <c r="W25" i="9"/>
  <c r="U25" i="9"/>
  <c r="AA24" i="9"/>
  <c r="Y24" i="9"/>
  <c r="W24" i="9"/>
  <c r="U24" i="9"/>
  <c r="AA23" i="9"/>
  <c r="Y23" i="9"/>
  <c r="W23" i="9"/>
  <c r="U23" i="9"/>
  <c r="AA22" i="9"/>
  <c r="Y22" i="9" s="1"/>
  <c r="W22" i="9"/>
  <c r="U22" i="9"/>
  <c r="AA21" i="9"/>
  <c r="Y21" i="9" s="1"/>
  <c r="W21" i="9"/>
  <c r="U21" i="9"/>
  <c r="AA20" i="9"/>
  <c r="Y20" i="9"/>
  <c r="W20" i="9"/>
  <c r="U20" i="9"/>
  <c r="AA19" i="9"/>
  <c r="Y19" i="9" s="1"/>
  <c r="W19" i="9"/>
  <c r="U19" i="9"/>
  <c r="AA18" i="9"/>
  <c r="Y18" i="9"/>
  <c r="W18" i="9"/>
  <c r="U18" i="9"/>
  <c r="AA17" i="9"/>
  <c r="Y17" i="9"/>
  <c r="W17" i="9"/>
  <c r="U17" i="9"/>
  <c r="AA16" i="9"/>
  <c r="Y16" i="9"/>
  <c r="W16" i="9"/>
  <c r="U16" i="9"/>
  <c r="AA15" i="9"/>
  <c r="Y15" i="9"/>
  <c r="W15" i="9"/>
  <c r="U15" i="9"/>
  <c r="AA14" i="9"/>
  <c r="Y14" i="9"/>
  <c r="W14" i="9"/>
  <c r="U14" i="9"/>
  <c r="AA13" i="9"/>
  <c r="Y13" i="9"/>
  <c r="W13" i="9"/>
  <c r="U13" i="9"/>
  <c r="AA12" i="9"/>
  <c r="X12" i="9"/>
  <c r="V12" i="9"/>
  <c r="AA11" i="9"/>
  <c r="Y11" i="9"/>
  <c r="W11" i="9"/>
  <c r="U11" i="9"/>
  <c r="AA10" i="9"/>
  <c r="Y10" i="9"/>
  <c r="W10" i="9"/>
  <c r="U10" i="9"/>
  <c r="AA9" i="9"/>
  <c r="Y9" i="9"/>
  <c r="W9" i="9"/>
  <c r="U9" i="9"/>
  <c r="AA8" i="9"/>
  <c r="Y8" i="9"/>
  <c r="W8" i="9"/>
  <c r="U8" i="9"/>
  <c r="AA7" i="9"/>
  <c r="Y7" i="9"/>
  <c r="W7" i="9"/>
  <c r="U7" i="9"/>
  <c r="W76" i="9" l="1"/>
  <c r="W79" i="9"/>
  <c r="Y54" i="9"/>
  <c r="Y70" i="9"/>
  <c r="Y91" i="9"/>
  <c r="Y94" i="9"/>
  <c r="Y97" i="9"/>
  <c r="Y100" i="9"/>
  <c r="Y106" i="9"/>
  <c r="Y109" i="9"/>
  <c r="W38" i="9"/>
  <c r="W44" i="9"/>
  <c r="W47" i="9"/>
  <c r="W82" i="9" s="1"/>
  <c r="W56" i="9"/>
  <c r="W87" i="9"/>
  <c r="W96" i="9"/>
  <c r="W99" i="9"/>
  <c r="W102" i="9"/>
  <c r="W105" i="9"/>
  <c r="W108" i="9"/>
  <c r="W111" i="9"/>
  <c r="W114" i="9"/>
  <c r="W32" i="9"/>
  <c r="W35" i="9"/>
  <c r="W41" i="9"/>
  <c r="W50" i="9"/>
  <c r="W88" i="9" s="1"/>
  <c r="W53" i="9"/>
  <c r="W60" i="9"/>
  <c r="W75" i="9"/>
  <c r="W78" i="9"/>
  <c r="AA118" i="8"/>
  <c r="Y118" i="8" s="1"/>
  <c r="U118" i="8"/>
  <c r="AA117" i="8"/>
  <c r="W117" i="8" s="1"/>
  <c r="Y117" i="8"/>
  <c r="U117" i="8"/>
  <c r="AA116" i="8"/>
  <c r="Y116" i="8" s="1"/>
  <c r="U116" i="8"/>
  <c r="AA115" i="8"/>
  <c r="Y115" i="8" s="1"/>
  <c r="W115" i="8"/>
  <c r="U115" i="8"/>
  <c r="AA114" i="8"/>
  <c r="W114" i="8" s="1"/>
  <c r="Y114" i="8"/>
  <c r="U114" i="8"/>
  <c r="AA113" i="8"/>
  <c r="Y113" i="8" s="1"/>
  <c r="U113" i="8"/>
  <c r="AA112" i="8"/>
  <c r="Y112" i="8" s="1"/>
  <c r="W112" i="8"/>
  <c r="U112" i="8"/>
  <c r="AA111" i="8"/>
  <c r="W111" i="8" s="1"/>
  <c r="Y111" i="8"/>
  <c r="U111" i="8"/>
  <c r="AA110" i="8"/>
  <c r="Y110" i="8" s="1"/>
  <c r="U110" i="8"/>
  <c r="AA109" i="8"/>
  <c r="Y109" i="8" s="1"/>
  <c r="W109" i="8"/>
  <c r="U109" i="8"/>
  <c r="AA108" i="8"/>
  <c r="W108" i="8" s="1"/>
  <c r="Y108" i="8"/>
  <c r="U108" i="8"/>
  <c r="AA107" i="8"/>
  <c r="Y107" i="8" s="1"/>
  <c r="U107" i="8"/>
  <c r="AA106" i="8"/>
  <c r="Y106" i="8" s="1"/>
  <c r="W106" i="8"/>
  <c r="U106" i="8"/>
  <c r="AA105" i="8"/>
  <c r="Y105" i="8"/>
  <c r="W105" i="8"/>
  <c r="U105" i="8"/>
  <c r="AA104" i="8"/>
  <c r="Y104" i="8" s="1"/>
  <c r="W104" i="8"/>
  <c r="U104" i="8"/>
  <c r="AA103" i="8"/>
  <c r="Y103" i="8" s="1"/>
  <c r="U103" i="8"/>
  <c r="AA102" i="8"/>
  <c r="W102" i="8" s="1"/>
  <c r="Y102" i="8"/>
  <c r="U102" i="8"/>
  <c r="AA101" i="8"/>
  <c r="Y101" i="8" s="1"/>
  <c r="W101" i="8"/>
  <c r="U101" i="8"/>
  <c r="AA100" i="8"/>
  <c r="Y100" i="8" s="1"/>
  <c r="W100" i="8"/>
  <c r="U100" i="8"/>
  <c r="AA99" i="8"/>
  <c r="W99" i="8" s="1"/>
  <c r="Y99" i="8"/>
  <c r="U99" i="8"/>
  <c r="Z98" i="8"/>
  <c r="X98" i="8"/>
  <c r="V98" i="8"/>
  <c r="U98" i="8"/>
  <c r="Q98" i="8"/>
  <c r="P98" i="8"/>
  <c r="O98" i="8"/>
  <c r="N98" i="8"/>
  <c r="M98" i="8"/>
  <c r="L98" i="8"/>
  <c r="K98" i="8"/>
  <c r="J98" i="8"/>
  <c r="I98" i="8"/>
  <c r="H98" i="8"/>
  <c r="G98" i="8"/>
  <c r="F98" i="8"/>
  <c r="AA98" i="8" s="1"/>
  <c r="AA97" i="8"/>
  <c r="Y97" i="8"/>
  <c r="Y98" i="8" s="1"/>
  <c r="W97" i="8"/>
  <c r="W98" i="8" s="1"/>
  <c r="U97" i="8"/>
  <c r="AA96" i="8"/>
  <c r="Y96" i="8"/>
  <c r="W96" i="8"/>
  <c r="U96" i="8"/>
  <c r="AA95" i="8"/>
  <c r="Y95" i="8" s="1"/>
  <c r="U95" i="8"/>
  <c r="AA94" i="8"/>
  <c r="Y94" i="8"/>
  <c r="W94" i="8"/>
  <c r="U94" i="8"/>
  <c r="AA93" i="8"/>
  <c r="Y93" i="8"/>
  <c r="W93" i="8"/>
  <c r="U93" i="8"/>
  <c r="AA92" i="8"/>
  <c r="Y92" i="8" s="1"/>
  <c r="U92" i="8"/>
  <c r="AA91" i="8"/>
  <c r="Y91" i="8"/>
  <c r="W91" i="8"/>
  <c r="U91" i="8"/>
  <c r="AA90" i="8"/>
  <c r="Y90" i="8"/>
  <c r="W90" i="8"/>
  <c r="U90" i="8"/>
  <c r="AA89" i="8"/>
  <c r="Y89" i="8" s="1"/>
  <c r="U89" i="8"/>
  <c r="AA88" i="8"/>
  <c r="Y88" i="8"/>
  <c r="W88" i="8"/>
  <c r="U88" i="8"/>
  <c r="AA87" i="8"/>
  <c r="Y87" i="8"/>
  <c r="W87" i="8"/>
  <c r="U87" i="8"/>
  <c r="AA86" i="8"/>
  <c r="Y86" i="8"/>
  <c r="W86" i="8"/>
  <c r="U86" i="8"/>
  <c r="AA85" i="8"/>
  <c r="Y85" i="8"/>
  <c r="W85" i="8"/>
  <c r="U85" i="8"/>
  <c r="AA84" i="8"/>
  <c r="Y84" i="8"/>
  <c r="W84" i="8"/>
  <c r="U84" i="8"/>
  <c r="AA83" i="8"/>
  <c r="Y83" i="8" s="1"/>
  <c r="U83" i="8"/>
  <c r="AA82" i="8"/>
  <c r="Y82" i="8"/>
  <c r="W82" i="8"/>
  <c r="U82" i="8"/>
  <c r="AA81" i="8"/>
  <c r="Y81" i="8"/>
  <c r="W81" i="8"/>
  <c r="U81" i="8"/>
  <c r="Y80" i="8"/>
  <c r="W80" i="8"/>
  <c r="U80" i="8"/>
  <c r="AA79" i="8"/>
  <c r="Y79" i="8" s="1"/>
  <c r="U79" i="8"/>
  <c r="AA78" i="8"/>
  <c r="Y78" i="8" s="1"/>
  <c r="W78" i="8"/>
  <c r="U78" i="8"/>
  <c r="Y77" i="8"/>
  <c r="W77" i="8"/>
  <c r="U77" i="8"/>
  <c r="Y76" i="8"/>
  <c r="W76" i="8"/>
  <c r="U76" i="8"/>
  <c r="Y75" i="8"/>
  <c r="W75" i="8"/>
  <c r="U75" i="8"/>
  <c r="AA74" i="8"/>
  <c r="Y74" i="8"/>
  <c r="W74" i="8"/>
  <c r="U74" i="8"/>
  <c r="AA73" i="8"/>
  <c r="Y73" i="8"/>
  <c r="W73" i="8"/>
  <c r="U73" i="8"/>
  <c r="AA70" i="8"/>
  <c r="Y70" i="8"/>
  <c r="W70" i="8"/>
  <c r="U70" i="8"/>
  <c r="AA68" i="8"/>
  <c r="Y68" i="8"/>
  <c r="W68" i="8"/>
  <c r="U68" i="8"/>
  <c r="AA67" i="8"/>
  <c r="Y67" i="8"/>
  <c r="W67" i="8"/>
  <c r="U67" i="8"/>
  <c r="AA66" i="8"/>
  <c r="Y66" i="8"/>
  <c r="W66" i="8"/>
  <c r="U66" i="8"/>
  <c r="D63" i="8"/>
  <c r="AA61" i="8"/>
  <c r="Y61" i="8" s="1"/>
  <c r="U61" i="8"/>
  <c r="AA60" i="8"/>
  <c r="Y60" i="8" s="1"/>
  <c r="W60" i="8"/>
  <c r="U60" i="8"/>
  <c r="AA59" i="8"/>
  <c r="V59" i="8"/>
  <c r="AA58" i="8"/>
  <c r="V58" i="8"/>
  <c r="AA57" i="8"/>
  <c r="Y57" i="8" s="1"/>
  <c r="U57" i="8"/>
  <c r="AA56" i="8"/>
  <c r="Y56" i="8" s="1"/>
  <c r="W56" i="8"/>
  <c r="U56" i="8"/>
  <c r="AA55" i="8"/>
  <c r="Y55" i="8"/>
  <c r="W55" i="8"/>
  <c r="U55" i="8"/>
  <c r="AA54" i="8"/>
  <c r="Y54" i="8"/>
  <c r="W54" i="8"/>
  <c r="U54" i="8"/>
  <c r="AA53" i="8"/>
  <c r="Y53" i="8" s="1"/>
  <c r="W53" i="8"/>
  <c r="U53" i="8"/>
  <c r="AA52" i="8"/>
  <c r="W52" i="8" s="1"/>
  <c r="Y52" i="8"/>
  <c r="U52" i="8"/>
  <c r="AA51" i="8"/>
  <c r="Y51" i="8"/>
  <c r="W51" i="8"/>
  <c r="U51" i="8"/>
  <c r="AA50" i="8"/>
  <c r="Y50" i="8" s="1"/>
  <c r="W50" i="8"/>
  <c r="U50" i="8"/>
  <c r="AA49" i="8"/>
  <c r="W49" i="8" s="1"/>
  <c r="Y49" i="8"/>
  <c r="U49" i="8"/>
  <c r="AA48" i="8"/>
  <c r="Y48" i="8" s="1"/>
  <c r="U48" i="8"/>
  <c r="AA47" i="8"/>
  <c r="Y47" i="8" s="1"/>
  <c r="W47" i="8"/>
  <c r="U47" i="8"/>
  <c r="AA46" i="8"/>
  <c r="Y46" i="8"/>
  <c r="W46" i="8"/>
  <c r="U46" i="8"/>
  <c r="AA45" i="8"/>
  <c r="Y45" i="8"/>
  <c r="W45" i="8"/>
  <c r="U45" i="8"/>
  <c r="AA44" i="8"/>
  <c r="Y44" i="8" s="1"/>
  <c r="W44" i="8"/>
  <c r="U44" i="8"/>
  <c r="AA43" i="8"/>
  <c r="W43" i="8" s="1"/>
  <c r="Y43" i="8"/>
  <c r="U43" i="8"/>
  <c r="AA42" i="8"/>
  <c r="Y42" i="8"/>
  <c r="W42" i="8"/>
  <c r="U42" i="8"/>
  <c r="AA41" i="8"/>
  <c r="Y41" i="8" s="1"/>
  <c r="W41" i="8"/>
  <c r="U41" i="8"/>
  <c r="AA40" i="8"/>
  <c r="W40" i="8" s="1"/>
  <c r="Y40" i="8"/>
  <c r="U40" i="8"/>
  <c r="AA39" i="8"/>
  <c r="Y39" i="8" s="1"/>
  <c r="U39" i="8"/>
  <c r="AA38" i="8"/>
  <c r="Y38" i="8" s="1"/>
  <c r="W38" i="8"/>
  <c r="U38" i="8"/>
  <c r="AA37" i="8"/>
  <c r="W37" i="8" s="1"/>
  <c r="Y37" i="8"/>
  <c r="U37" i="8"/>
  <c r="AA36" i="8"/>
  <c r="Y36" i="8" s="1"/>
  <c r="U36" i="8"/>
  <c r="AA35" i="8"/>
  <c r="Y35" i="8" s="1"/>
  <c r="W35" i="8"/>
  <c r="U35" i="8"/>
  <c r="AA34" i="8"/>
  <c r="W34" i="8" s="1"/>
  <c r="Y34" i="8"/>
  <c r="U34" i="8"/>
  <c r="AA33" i="8"/>
  <c r="Y33" i="8" s="1"/>
  <c r="U33" i="8"/>
  <c r="AA32" i="8"/>
  <c r="Y32" i="8" s="1"/>
  <c r="W32" i="8"/>
  <c r="U32" i="8"/>
  <c r="AA31" i="8"/>
  <c r="W31" i="8" s="1"/>
  <c r="Y31" i="8"/>
  <c r="U31" i="8"/>
  <c r="AA30" i="8"/>
  <c r="Y30" i="8"/>
  <c r="W30" i="8"/>
  <c r="U30" i="8"/>
  <c r="AA29" i="8"/>
  <c r="Y29" i="8"/>
  <c r="W29" i="8"/>
  <c r="U29" i="8"/>
  <c r="AA28" i="8"/>
  <c r="Y28" i="8"/>
  <c r="W28" i="8"/>
  <c r="U28" i="8"/>
  <c r="AA27" i="8"/>
  <c r="Y27" i="8"/>
  <c r="W27" i="8"/>
  <c r="U27" i="8"/>
  <c r="AA26" i="8"/>
  <c r="Y26" i="8"/>
  <c r="W26" i="8"/>
  <c r="U26" i="8"/>
  <c r="AA25" i="8"/>
  <c r="Y25" i="8"/>
  <c r="W25" i="8"/>
  <c r="U25" i="8"/>
  <c r="AA24" i="8"/>
  <c r="Y24" i="8"/>
  <c r="W24" i="8"/>
  <c r="U24" i="8"/>
  <c r="AA23" i="8"/>
  <c r="Y23" i="8"/>
  <c r="W23" i="8"/>
  <c r="U23" i="8"/>
  <c r="AA22" i="8"/>
  <c r="W22" i="8" s="1"/>
  <c r="Y22" i="8"/>
  <c r="U22" i="8"/>
  <c r="AA21" i="8"/>
  <c r="Y21" i="8" s="1"/>
  <c r="U21" i="8"/>
  <c r="AA20" i="8"/>
  <c r="Y20" i="8"/>
  <c r="W20" i="8"/>
  <c r="U20" i="8"/>
  <c r="AA19" i="8"/>
  <c r="W19" i="8" s="1"/>
  <c r="Y19" i="8"/>
  <c r="U19" i="8"/>
  <c r="AA18" i="8"/>
  <c r="Y18" i="8"/>
  <c r="W18" i="8"/>
  <c r="U18" i="8"/>
  <c r="AA17" i="8"/>
  <c r="Y17" i="8"/>
  <c r="W17" i="8"/>
  <c r="U17" i="8"/>
  <c r="AA16" i="8"/>
  <c r="Y16" i="8"/>
  <c r="W16" i="8"/>
  <c r="U16" i="8"/>
  <c r="AA15" i="8"/>
  <c r="Y15" i="8"/>
  <c r="W15" i="8"/>
  <c r="U15" i="8"/>
  <c r="AA14" i="8"/>
  <c r="Y14" i="8"/>
  <c r="W14" i="8"/>
  <c r="U14" i="8"/>
  <c r="AA13" i="8"/>
  <c r="Y13" i="8"/>
  <c r="W13" i="8"/>
  <c r="U13" i="8"/>
  <c r="AA12" i="8"/>
  <c r="X12" i="8"/>
  <c r="V12" i="8"/>
  <c r="AA11" i="8"/>
  <c r="Y11" i="8"/>
  <c r="W11" i="8"/>
  <c r="U11" i="8"/>
  <c r="AA10" i="8"/>
  <c r="Y10" i="8"/>
  <c r="W10" i="8"/>
  <c r="U10" i="8"/>
  <c r="AA9" i="8"/>
  <c r="Y9" i="8"/>
  <c r="W9" i="8"/>
  <c r="U9" i="8"/>
  <c r="AA8" i="8"/>
  <c r="Y8" i="8"/>
  <c r="W8" i="8"/>
  <c r="U8" i="8"/>
  <c r="AA7" i="8"/>
  <c r="Y7" i="8"/>
  <c r="W7" i="8"/>
  <c r="U7" i="8"/>
  <c r="AA118" i="7"/>
  <c r="Y118" i="7"/>
  <c r="W118" i="7"/>
  <c r="U118" i="7"/>
  <c r="AA117" i="7"/>
  <c r="Y117" i="7" s="1"/>
  <c r="U117" i="7"/>
  <c r="AA116" i="7"/>
  <c r="Y116" i="7"/>
  <c r="W116" i="7"/>
  <c r="U116" i="7"/>
  <c r="AA115" i="7"/>
  <c r="Y115" i="7"/>
  <c r="W115" i="7"/>
  <c r="U115" i="7"/>
  <c r="AA114" i="7"/>
  <c r="Y114" i="7" s="1"/>
  <c r="U114" i="7"/>
  <c r="AA113" i="7"/>
  <c r="Y113" i="7"/>
  <c r="W113" i="7"/>
  <c r="U113" i="7"/>
  <c r="AA112" i="7"/>
  <c r="Y112" i="7"/>
  <c r="W112" i="7"/>
  <c r="U112" i="7"/>
  <c r="AA111" i="7"/>
  <c r="Y111" i="7" s="1"/>
  <c r="U111" i="7"/>
  <c r="AA110" i="7"/>
  <c r="Y110" i="7"/>
  <c r="W110" i="7"/>
  <c r="U110" i="7"/>
  <c r="AA109" i="7"/>
  <c r="Y109" i="7"/>
  <c r="W109" i="7"/>
  <c r="U109" i="7"/>
  <c r="AA108" i="7"/>
  <c r="Y108" i="7" s="1"/>
  <c r="U108" i="7"/>
  <c r="AA107" i="7"/>
  <c r="Y107" i="7"/>
  <c r="W107" i="7"/>
  <c r="U107" i="7"/>
  <c r="AA106" i="7"/>
  <c r="Y106" i="7"/>
  <c r="W106" i="7"/>
  <c r="U106" i="7"/>
  <c r="AA105" i="7"/>
  <c r="Y105" i="7"/>
  <c r="W105" i="7"/>
  <c r="U105" i="7"/>
  <c r="AA104" i="7"/>
  <c r="Y104" i="7"/>
  <c r="W104" i="7"/>
  <c r="U104" i="7"/>
  <c r="AA103" i="7"/>
  <c r="Y103" i="7"/>
  <c r="W103" i="7"/>
  <c r="U103" i="7"/>
  <c r="AA102" i="7"/>
  <c r="Y102" i="7" s="1"/>
  <c r="U102" i="7"/>
  <c r="AA101" i="7"/>
  <c r="Y101" i="7"/>
  <c r="W101" i="7"/>
  <c r="U101" i="7"/>
  <c r="AA100" i="7"/>
  <c r="Y100" i="7"/>
  <c r="W100" i="7"/>
  <c r="U100" i="7"/>
  <c r="AA99" i="7"/>
  <c r="Y99" i="7" s="1"/>
  <c r="U99" i="7"/>
  <c r="Z98" i="7"/>
  <c r="X98" i="7"/>
  <c r="V98" i="7"/>
  <c r="U98" i="7"/>
  <c r="Q98" i="7"/>
  <c r="P98" i="7"/>
  <c r="O98" i="7"/>
  <c r="N98" i="7"/>
  <c r="M98" i="7"/>
  <c r="L98" i="7"/>
  <c r="K98" i="7"/>
  <c r="J98" i="7"/>
  <c r="I98" i="7"/>
  <c r="H98" i="7"/>
  <c r="G98" i="7"/>
  <c r="F98" i="7"/>
  <c r="AA98" i="7" s="1"/>
  <c r="AA97" i="7"/>
  <c r="Y97" i="7"/>
  <c r="Y98" i="7" s="1"/>
  <c r="W97" i="7"/>
  <c r="W98" i="7" s="1"/>
  <c r="U97" i="7"/>
  <c r="AA96" i="7"/>
  <c r="Y96" i="7"/>
  <c r="W96" i="7"/>
  <c r="U96" i="7"/>
  <c r="AA95" i="7"/>
  <c r="Y95" i="7" s="1"/>
  <c r="W95" i="7"/>
  <c r="U95" i="7"/>
  <c r="AA94" i="7"/>
  <c r="Y94" i="7"/>
  <c r="W94" i="7"/>
  <c r="U94" i="7"/>
  <c r="AA93" i="7"/>
  <c r="Y93" i="7"/>
  <c r="W93" i="7"/>
  <c r="U93" i="7"/>
  <c r="AA92" i="7"/>
  <c r="Y92" i="7" s="1"/>
  <c r="W92" i="7"/>
  <c r="U92" i="7"/>
  <c r="AA91" i="7"/>
  <c r="W91" i="7" s="1"/>
  <c r="Y91" i="7"/>
  <c r="U91" i="7"/>
  <c r="AA90" i="7"/>
  <c r="Y90" i="7" s="1"/>
  <c r="W90" i="7"/>
  <c r="U90" i="7"/>
  <c r="AA89" i="7"/>
  <c r="Y89" i="7" s="1"/>
  <c r="W89" i="7"/>
  <c r="U89" i="7"/>
  <c r="AA88" i="7"/>
  <c r="W88" i="7" s="1"/>
  <c r="U88" i="7"/>
  <c r="AA87" i="7"/>
  <c r="Y87" i="7" s="1"/>
  <c r="W87" i="7"/>
  <c r="U87" i="7"/>
  <c r="AA86" i="7"/>
  <c r="Y86" i="7"/>
  <c r="W86" i="7"/>
  <c r="U86" i="7"/>
  <c r="AA85" i="7"/>
  <c r="Y85" i="7"/>
  <c r="W85" i="7"/>
  <c r="U85" i="7"/>
  <c r="AA84" i="7"/>
  <c r="Y84" i="7" s="1"/>
  <c r="W84" i="7"/>
  <c r="U84" i="7"/>
  <c r="AA83" i="7"/>
  <c r="Y83" i="7" s="1"/>
  <c r="W83" i="7"/>
  <c r="U83" i="7"/>
  <c r="AA82" i="7"/>
  <c r="W82" i="7" s="1"/>
  <c r="U82" i="7"/>
  <c r="AA81" i="7"/>
  <c r="Y81" i="7" s="1"/>
  <c r="W81" i="7"/>
  <c r="U81" i="7"/>
  <c r="Y80" i="7"/>
  <c r="W80" i="7"/>
  <c r="U80" i="7"/>
  <c r="AA79" i="7"/>
  <c r="Y79" i="7"/>
  <c r="W79" i="7"/>
  <c r="U79" i="7"/>
  <c r="AA78" i="7"/>
  <c r="Y78" i="7"/>
  <c r="W78" i="7"/>
  <c r="U78" i="7"/>
  <c r="Y77" i="7"/>
  <c r="W77" i="7"/>
  <c r="U77" i="7"/>
  <c r="Y76" i="7"/>
  <c r="W76" i="7"/>
  <c r="U76" i="7"/>
  <c r="Y75" i="7"/>
  <c r="W75" i="7"/>
  <c r="U75" i="7"/>
  <c r="AA74" i="7"/>
  <c r="Y74" i="7"/>
  <c r="W74" i="7"/>
  <c r="U74" i="7"/>
  <c r="AA73" i="7"/>
  <c r="Y73" i="7"/>
  <c r="W73" i="7"/>
  <c r="U73" i="7"/>
  <c r="AA70" i="7"/>
  <c r="Y70" i="7"/>
  <c r="W70" i="7"/>
  <c r="U70" i="7"/>
  <c r="AA68" i="7"/>
  <c r="Y68" i="7"/>
  <c r="W68" i="7"/>
  <c r="U68" i="7"/>
  <c r="AA67" i="7"/>
  <c r="Y67" i="7"/>
  <c r="W67" i="7"/>
  <c r="U67" i="7"/>
  <c r="AA66" i="7"/>
  <c r="Y66" i="7"/>
  <c r="W66" i="7"/>
  <c r="U66" i="7"/>
  <c r="D63" i="7"/>
  <c r="AA61" i="7"/>
  <c r="Y61" i="7"/>
  <c r="W61" i="7"/>
  <c r="U61" i="7"/>
  <c r="AA60" i="7"/>
  <c r="Y60" i="7"/>
  <c r="W60" i="7"/>
  <c r="U60" i="7"/>
  <c r="AA59" i="7"/>
  <c r="V59" i="7"/>
  <c r="AA58" i="7"/>
  <c r="V58" i="7"/>
  <c r="AA57" i="7"/>
  <c r="Y57" i="7"/>
  <c r="W57" i="7"/>
  <c r="U57" i="7"/>
  <c r="AA56" i="7"/>
  <c r="Y56" i="7"/>
  <c r="W56" i="7"/>
  <c r="U56" i="7"/>
  <c r="AA55" i="7"/>
  <c r="Y55" i="7"/>
  <c r="W55" i="7"/>
  <c r="U55" i="7"/>
  <c r="AA54" i="7"/>
  <c r="Y54" i="7"/>
  <c r="W54" i="7"/>
  <c r="U54" i="7"/>
  <c r="AA53" i="7"/>
  <c r="Y53" i="7"/>
  <c r="W53" i="7"/>
  <c r="U53" i="7"/>
  <c r="AA52" i="7"/>
  <c r="Y52" i="7" s="1"/>
  <c r="U52" i="7"/>
  <c r="AA51" i="7"/>
  <c r="Y51" i="7"/>
  <c r="W51" i="7"/>
  <c r="U51" i="7"/>
  <c r="AA50" i="7"/>
  <c r="Y50" i="7"/>
  <c r="W50" i="7"/>
  <c r="U50" i="7"/>
  <c r="AA49" i="7"/>
  <c r="Y49" i="7" s="1"/>
  <c r="U49" i="7"/>
  <c r="AA48" i="7"/>
  <c r="Y48" i="7"/>
  <c r="W48" i="7"/>
  <c r="U48" i="7"/>
  <c r="AA47" i="7"/>
  <c r="Y47" i="7"/>
  <c r="W47" i="7"/>
  <c r="U47" i="7"/>
  <c r="AA46" i="7"/>
  <c r="Y46" i="7" s="1"/>
  <c r="U46" i="7"/>
  <c r="AA45" i="7"/>
  <c r="Y45" i="7"/>
  <c r="W45" i="7"/>
  <c r="U45" i="7"/>
  <c r="AA44" i="7"/>
  <c r="Y44" i="7"/>
  <c r="W44" i="7"/>
  <c r="U44" i="7"/>
  <c r="AA43" i="7"/>
  <c r="Y43" i="7" s="1"/>
  <c r="U43" i="7"/>
  <c r="AA42" i="7"/>
  <c r="Y42" i="7"/>
  <c r="W42" i="7"/>
  <c r="U42" i="7"/>
  <c r="AA41" i="7"/>
  <c r="Y41" i="7"/>
  <c r="W41" i="7"/>
  <c r="U41" i="7"/>
  <c r="AA40" i="7"/>
  <c r="Y40" i="7" s="1"/>
  <c r="U40" i="7"/>
  <c r="AA39" i="7"/>
  <c r="Y39" i="7"/>
  <c r="W39" i="7"/>
  <c r="U39" i="7"/>
  <c r="AA38" i="7"/>
  <c r="Y38" i="7"/>
  <c r="W38" i="7"/>
  <c r="U38" i="7"/>
  <c r="AA37" i="7"/>
  <c r="Y37" i="7" s="1"/>
  <c r="U37" i="7"/>
  <c r="AA36" i="7"/>
  <c r="Y36" i="7"/>
  <c r="W36" i="7"/>
  <c r="U36" i="7"/>
  <c r="AA35" i="7"/>
  <c r="Y35" i="7"/>
  <c r="W35" i="7"/>
  <c r="U35" i="7"/>
  <c r="AA34" i="7"/>
  <c r="Y34" i="7" s="1"/>
  <c r="U34" i="7"/>
  <c r="AA33" i="7"/>
  <c r="Y33" i="7"/>
  <c r="W33" i="7"/>
  <c r="U33" i="7"/>
  <c r="AA32" i="7"/>
  <c r="Y32" i="7"/>
  <c r="W32" i="7"/>
  <c r="U32" i="7"/>
  <c r="AA31" i="7"/>
  <c r="Y31" i="7" s="1"/>
  <c r="U31" i="7"/>
  <c r="AA30" i="7"/>
  <c r="Y30" i="7"/>
  <c r="W30" i="7"/>
  <c r="U30" i="7"/>
  <c r="AA29" i="7"/>
  <c r="Y29" i="7"/>
  <c r="W29" i="7"/>
  <c r="U29" i="7"/>
  <c r="AA28" i="7"/>
  <c r="Y28" i="7"/>
  <c r="W28" i="7"/>
  <c r="U28" i="7"/>
  <c r="AA27" i="7"/>
  <c r="Y27" i="7"/>
  <c r="W27" i="7"/>
  <c r="U27" i="7"/>
  <c r="AA26" i="7"/>
  <c r="Y26" i="7"/>
  <c r="W26" i="7"/>
  <c r="U26" i="7"/>
  <c r="AA25" i="7"/>
  <c r="Y25" i="7"/>
  <c r="W25" i="7"/>
  <c r="U25" i="7"/>
  <c r="AA24" i="7"/>
  <c r="Y24" i="7"/>
  <c r="W24" i="7"/>
  <c r="U24" i="7"/>
  <c r="AA23" i="7"/>
  <c r="Y23" i="7"/>
  <c r="W23" i="7"/>
  <c r="U23" i="7"/>
  <c r="AA22" i="7"/>
  <c r="Y22" i="7" s="1"/>
  <c r="U22" i="7"/>
  <c r="AA21" i="7"/>
  <c r="Y21" i="7"/>
  <c r="W21" i="7"/>
  <c r="U21" i="7"/>
  <c r="AA20" i="7"/>
  <c r="Y20" i="7"/>
  <c r="W20" i="7"/>
  <c r="U20" i="7"/>
  <c r="AA19" i="7"/>
  <c r="Y19" i="7" s="1"/>
  <c r="U19" i="7"/>
  <c r="AA18" i="7"/>
  <c r="Y18" i="7"/>
  <c r="W18" i="7"/>
  <c r="U18" i="7"/>
  <c r="AA17" i="7"/>
  <c r="Y17" i="7"/>
  <c r="W17" i="7"/>
  <c r="U17" i="7"/>
  <c r="AA16" i="7"/>
  <c r="Y16" i="7"/>
  <c r="W16" i="7"/>
  <c r="U16" i="7"/>
  <c r="AA15" i="7"/>
  <c r="Y15" i="7"/>
  <c r="W15" i="7"/>
  <c r="U15" i="7"/>
  <c r="AA14" i="7"/>
  <c r="Y14" i="7"/>
  <c r="W14" i="7"/>
  <c r="U14" i="7"/>
  <c r="AA13" i="7"/>
  <c r="Y13" i="7"/>
  <c r="W13" i="7"/>
  <c r="U13" i="7"/>
  <c r="AA12" i="7"/>
  <c r="X12" i="7"/>
  <c r="V12" i="7"/>
  <c r="AA11" i="7"/>
  <c r="Y11" i="7"/>
  <c r="W11" i="7"/>
  <c r="U11" i="7"/>
  <c r="AA10" i="7"/>
  <c r="Y10" i="7"/>
  <c r="W10" i="7"/>
  <c r="U10" i="7"/>
  <c r="AA9" i="7"/>
  <c r="Y9" i="7"/>
  <c r="W9" i="7"/>
  <c r="U9" i="7"/>
  <c r="AA8" i="7"/>
  <c r="Y8" i="7"/>
  <c r="W8" i="7"/>
  <c r="U8" i="7"/>
  <c r="AA7" i="7"/>
  <c r="Y7" i="7"/>
  <c r="W7" i="7"/>
  <c r="U7" i="7"/>
  <c r="Y82" i="7" l="1"/>
  <c r="Y88" i="7"/>
  <c r="W21" i="8"/>
  <c r="W33" i="8"/>
  <c r="W36" i="8"/>
  <c r="W39" i="8"/>
  <c r="W48" i="8"/>
  <c r="W57" i="8"/>
  <c r="W61" i="8"/>
  <c r="W79" i="8"/>
  <c r="W107" i="8"/>
  <c r="W110" i="8"/>
  <c r="W113" i="8"/>
  <c r="W116" i="8"/>
  <c r="W103" i="8"/>
  <c r="W118" i="8"/>
  <c r="W31" i="7"/>
  <c r="W34" i="7"/>
  <c r="W37" i="7"/>
  <c r="W40" i="7"/>
  <c r="W43" i="7"/>
  <c r="W46" i="7"/>
  <c r="W49" i="7"/>
  <c r="W52" i="7"/>
  <c r="W99" i="7"/>
  <c r="W102" i="7"/>
  <c r="W108" i="7"/>
  <c r="W111" i="7"/>
  <c r="W114" i="7"/>
  <c r="W117" i="7"/>
  <c r="W83" i="8"/>
  <c r="W89" i="8"/>
  <c r="W92" i="8"/>
  <c r="W95" i="8"/>
  <c r="W19" i="7"/>
  <c r="W22" i="7"/>
</calcChain>
</file>

<file path=xl/sharedStrings.xml><?xml version="1.0" encoding="utf-8"?>
<sst xmlns="http://schemas.openxmlformats.org/spreadsheetml/2006/main" count="18439" uniqueCount="1755">
  <si>
    <t>採水年月日</t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</si>
  <si>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</si>
  <si>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</si>
  <si>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平均</t>
    <rPh sb="0" eb="2">
      <t>ヘイキン</t>
    </rPh>
    <phoneticPr fontId="3"/>
  </si>
  <si>
    <t>回数</t>
    <rPh sb="0" eb="2">
      <t>カイスウ</t>
    </rPh>
    <phoneticPr fontId="3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</si>
  <si>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</si>
  <si>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</si>
  <si>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</si>
  <si>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</si>
  <si>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3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</si>
  <si>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</si>
  <si>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</si>
  <si>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</si>
  <si>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</si>
  <si>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</si>
  <si>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</si>
  <si>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</si>
  <si>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</si>
  <si>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</si>
  <si>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</si>
  <si>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</si>
  <si>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</si>
  <si>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</si>
  <si>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1,1-ジクロロエチレン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</si>
  <si>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</si>
  <si>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</si>
  <si>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</si>
  <si>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</si>
  <si>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</si>
  <si>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</si>
  <si>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</si>
  <si>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</si>
  <si>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</si>
  <si>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</si>
  <si>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</si>
  <si>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</si>
  <si>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</si>
  <si>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</si>
  <si>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</si>
  <si>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</si>
  <si>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</si>
  <si>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</si>
  <si>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</si>
  <si>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</si>
  <si>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</si>
  <si>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</si>
  <si>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</si>
  <si>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</si>
  <si>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</si>
  <si>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</si>
  <si>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</si>
  <si>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</si>
  <si>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</si>
  <si>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アンチモン及びその化合物</t>
    <rPh sb="5" eb="6">
      <t>オヨ</t>
    </rPh>
    <rPh sb="9" eb="12">
      <t>カゴウブツ</t>
    </rPh>
    <phoneticPr fontId="3"/>
  </si>
  <si>
    <t>ウラン及びその化合物</t>
    <rPh sb="3" eb="4">
      <t>オヨ</t>
    </rPh>
    <rPh sb="7" eb="10">
      <t>カゴウブツ</t>
    </rPh>
    <phoneticPr fontId="3"/>
  </si>
  <si>
    <t>ニッケル及びその化合物</t>
    <rPh sb="4" eb="5">
      <t>オヨ</t>
    </rPh>
    <rPh sb="8" eb="11">
      <t>カゴウブツ</t>
    </rPh>
    <phoneticPr fontId="3"/>
  </si>
  <si>
    <t>1,2-ジクロロエタン</t>
  </si>
  <si>
    <t>トルエン</t>
  </si>
  <si>
    <t>亜塩素酸</t>
    <rPh sb="0" eb="1">
      <t>ア</t>
    </rPh>
    <rPh sb="1" eb="3">
      <t>エンソ</t>
    </rPh>
    <rPh sb="3" eb="4">
      <t>サン</t>
    </rPh>
    <phoneticPr fontId="3"/>
  </si>
  <si>
    <t>塩素酸</t>
    <rPh sb="0" eb="2">
      <t>エンソ</t>
    </rPh>
    <rPh sb="2" eb="3">
      <t>サン</t>
    </rPh>
    <phoneticPr fontId="3"/>
  </si>
  <si>
    <t>二酸化塩素</t>
    <rPh sb="0" eb="3">
      <t>ニサンカ</t>
    </rPh>
    <rPh sb="3" eb="5">
      <t>エンソ</t>
    </rPh>
    <phoneticPr fontId="3"/>
  </si>
  <si>
    <t>ジクロロアセトニトリル</t>
    <phoneticPr fontId="3"/>
  </si>
  <si>
    <t>抱水クロラール</t>
    <rPh sb="0" eb="1">
      <t>ダ</t>
    </rPh>
    <rPh sb="1" eb="2">
      <t>ミズ</t>
    </rPh>
    <phoneticPr fontId="3"/>
  </si>
  <si>
    <t>農薬類</t>
    <rPh sb="0" eb="2">
      <t>ノウヤク</t>
    </rPh>
    <rPh sb="2" eb="3">
      <t>ルイ</t>
    </rPh>
    <phoneticPr fontId="3"/>
  </si>
  <si>
    <t>残留塩素</t>
  </si>
  <si>
    <t>遊離炭酸</t>
  </si>
  <si>
    <t>1,1,1-トリクロロエタン</t>
  </si>
  <si>
    <t>その他の項目</t>
    <rPh sb="2" eb="3">
      <t>タ</t>
    </rPh>
    <rPh sb="4" eb="6">
      <t>コウモク</t>
    </rPh>
    <phoneticPr fontId="3"/>
  </si>
  <si>
    <t>侵食性遊離炭酸</t>
  </si>
  <si>
    <t>リン酸イオン</t>
  </si>
  <si>
    <t>カルシウム硬度</t>
  </si>
  <si>
    <t>マグネシウム硬度</t>
    <rPh sb="6" eb="8">
      <t>コウド</t>
    </rPh>
    <phoneticPr fontId="3"/>
  </si>
  <si>
    <t>総アルカリ度</t>
  </si>
  <si>
    <t>総酸度</t>
  </si>
  <si>
    <t>電気伝導率</t>
  </si>
  <si>
    <t>溶存マンガン</t>
  </si>
  <si>
    <t>カリウム</t>
  </si>
  <si>
    <t>総トリハロメタン生成能</t>
    <rPh sb="0" eb="1">
      <t>ソウ</t>
    </rPh>
    <phoneticPr fontId="3"/>
  </si>
  <si>
    <t>クロロホルム生成能</t>
    <rPh sb="6" eb="8">
      <t>セイセイ</t>
    </rPh>
    <rPh sb="8" eb="9">
      <t>ノウ</t>
    </rPh>
    <phoneticPr fontId="3"/>
  </si>
  <si>
    <t>ジブロモクロロメタン生成能</t>
    <rPh sb="10" eb="12">
      <t>セイセイ</t>
    </rPh>
    <rPh sb="12" eb="13">
      <t>ノウ</t>
    </rPh>
    <phoneticPr fontId="3"/>
  </si>
  <si>
    <t>ブロモジクロロメタン生成能</t>
    <rPh sb="10" eb="12">
      <t>セイセイ</t>
    </rPh>
    <rPh sb="12" eb="13">
      <t>ノウ</t>
    </rPh>
    <phoneticPr fontId="3"/>
  </si>
  <si>
    <t>ブロモホルム生成能</t>
    <rPh sb="6" eb="8">
      <t>セイセイ</t>
    </rPh>
    <rPh sb="8" eb="9">
      <t>ノウ</t>
    </rPh>
    <phoneticPr fontId="3"/>
  </si>
  <si>
    <t>削除</t>
    <rPh sb="0" eb="2">
      <t>サクジョ</t>
    </rPh>
    <phoneticPr fontId="3"/>
  </si>
  <si>
    <t>水温</t>
    <phoneticPr fontId="3"/>
  </si>
  <si>
    <t>採水者</t>
    <rPh sb="0" eb="2">
      <t>サイスイ</t>
    </rPh>
    <rPh sb="2" eb="3">
      <t>シャ</t>
    </rPh>
    <phoneticPr fontId="3"/>
  </si>
  <si>
    <t>所属</t>
    <rPh sb="0" eb="2">
      <t>ショゾク</t>
    </rPh>
    <phoneticPr fontId="3"/>
  </si>
  <si>
    <t>採水時刻</t>
    <rPh sb="0" eb="2">
      <t>サイスイ</t>
    </rPh>
    <rPh sb="2" eb="4">
      <t>ジコク</t>
    </rPh>
    <phoneticPr fontId="3"/>
  </si>
  <si>
    <t>大腸菌</t>
    <phoneticPr fontId="3"/>
  </si>
  <si>
    <t>カルシウム、マグネシウム等（硬度）</t>
    <phoneticPr fontId="3"/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</si>
  <si>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</si>
  <si>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</si>
  <si>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</si>
  <si>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pH値</t>
    <phoneticPr fontId="3"/>
  </si>
  <si>
    <t>有機物等（過マンガン酸カリウム消費量）</t>
    <rPh sb="10" eb="11">
      <t>サン</t>
    </rPh>
    <phoneticPr fontId="3"/>
  </si>
  <si>
    <t>臭気強度（TON）</t>
    <phoneticPr fontId="3"/>
  </si>
  <si>
    <t>従属栄養細菌</t>
    <rPh sb="0" eb="2">
      <t>ジュウゾク</t>
    </rPh>
    <rPh sb="2" eb="4">
      <t>エイヨウ</t>
    </rPh>
    <rPh sb="4" eb="6">
      <t>サイキン</t>
    </rPh>
    <phoneticPr fontId="3"/>
  </si>
  <si>
    <t>嫌気性芽胞菌</t>
    <rPh sb="0" eb="3">
      <t>ケンキセイ</t>
    </rPh>
    <rPh sb="3" eb="4">
      <t>メ</t>
    </rPh>
    <rPh sb="4" eb="5">
      <t>ホウ</t>
    </rPh>
    <rPh sb="5" eb="6">
      <t>キン</t>
    </rPh>
    <phoneticPr fontId="3"/>
  </si>
  <si>
    <t>大腸菌（定量）</t>
    <rPh sb="0" eb="3">
      <t>ダイチョウキン</t>
    </rPh>
    <rPh sb="4" eb="6">
      <t>テイリョウ</t>
    </rPh>
    <phoneticPr fontId="3"/>
  </si>
  <si>
    <t>生物化学的酸素要求量（BOD）</t>
    <phoneticPr fontId="3"/>
  </si>
  <si>
    <t>浮遊物質（SS）</t>
    <phoneticPr fontId="3"/>
  </si>
  <si>
    <t>溶存酸素（DO）</t>
    <phoneticPr fontId="3"/>
  </si>
  <si>
    <t>℃</t>
    <phoneticPr fontId="3"/>
  </si>
  <si>
    <t>個/mL</t>
    <phoneticPr fontId="3"/>
  </si>
  <si>
    <t>-</t>
    <phoneticPr fontId="3"/>
  </si>
  <si>
    <t>mg/L</t>
  </si>
  <si>
    <t>度</t>
    <phoneticPr fontId="3"/>
  </si>
  <si>
    <t>度</t>
    <rPh sb="0" eb="1">
      <t>ド</t>
    </rPh>
    <phoneticPr fontId="3"/>
  </si>
  <si>
    <t>CFU/mL</t>
    <phoneticPr fontId="3"/>
  </si>
  <si>
    <t>CFU/100mL</t>
    <phoneticPr fontId="3"/>
  </si>
  <si>
    <t>Abs/50mm</t>
    <phoneticPr fontId="3"/>
  </si>
  <si>
    <t>最高</t>
    <phoneticPr fontId="3"/>
  </si>
  <si>
    <t>陰性:</t>
    <rPh sb="0" eb="2">
      <t>インセイ</t>
    </rPh>
    <phoneticPr fontId="3"/>
  </si>
  <si>
    <t>陽性:</t>
    <rPh sb="0" eb="2">
      <t>ヨウセイ</t>
    </rPh>
    <phoneticPr fontId="3"/>
  </si>
  <si>
    <t>異常なし:</t>
    <rPh sb="0" eb="2">
      <t>イジョウ</t>
    </rPh>
    <phoneticPr fontId="3"/>
  </si>
  <si>
    <t>紫外線吸光度260nm（UV）</t>
    <phoneticPr fontId="3"/>
  </si>
  <si>
    <t>採水状況</t>
    <rPh sb="0" eb="2">
      <t>サイスイ</t>
    </rPh>
    <rPh sb="2" eb="4">
      <t>ジョウキョウ</t>
    </rPh>
    <phoneticPr fontId="3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</si>
  <si>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3"/>
  </si>
  <si>
    <t>MPN/100mL</t>
    <phoneticPr fontId="3"/>
  </si>
  <si>
    <t>備考</t>
    <rPh sb="0" eb="2">
      <t>ビコウ</t>
    </rPh>
    <phoneticPr fontId="3"/>
  </si>
  <si>
    <r>
      <t>備考</t>
    </r>
    <r>
      <rPr>
        <sz val="8"/>
        <color indexed="9"/>
        <rFont val="ＭＳ 明朝"/>
        <family val="1"/>
        <charset val="128"/>
      </rPr>
      <t>(目管・他)</t>
    </r>
    <rPh sb="0" eb="2">
      <t>ビコウ</t>
    </rPh>
    <rPh sb="3" eb="4">
      <t>モク</t>
    </rPh>
    <rPh sb="4" eb="5">
      <t>カン</t>
    </rPh>
    <rPh sb="6" eb="7">
      <t>ホカ</t>
    </rPh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</si>
  <si>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</si>
  <si>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mg/L</t>
    <phoneticPr fontId="3"/>
  </si>
  <si>
    <t>-</t>
  </si>
  <si>
    <t>シス-1,2-ジクロロエチレン及び
トランス-1,2-ジクロロエチレン</t>
    <rPh sb="15" eb="16">
      <t>オヨ</t>
    </rPh>
    <phoneticPr fontId="3"/>
  </si>
  <si>
    <t>クリプト
指標菌</t>
    <rPh sb="5" eb="7">
      <t>シヒョウ</t>
    </rPh>
    <rPh sb="7" eb="8">
      <t>キン</t>
    </rPh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</si>
  <si>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</si>
  <si>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#最高#</t>
    <phoneticPr fontId="3"/>
  </si>
  <si>
    <t>#最低#</t>
    <rPh sb="1" eb="3">
      <t>サイテイ</t>
    </rPh>
    <phoneticPr fontId="3"/>
  </si>
  <si>
    <t>#平均#</t>
    <rPh sb="1" eb="3">
      <t>ヘイキン</t>
    </rPh>
    <phoneticPr fontId="3"/>
  </si>
  <si>
    <t>&lt;0.0003</t>
  </si>
  <si>
    <t>&lt;0.00005</t>
  </si>
  <si>
    <t>&lt;0.001</t>
  </si>
  <si>
    <t>&lt;0.005</t>
  </si>
  <si>
    <t>&lt;0.004</t>
  </si>
  <si>
    <t>&lt;0.04</t>
  </si>
  <si>
    <t>&lt;0.08</t>
  </si>
  <si>
    <t>&lt;0.1</t>
  </si>
  <si>
    <t>&lt;0.0002</t>
  </si>
  <si>
    <t>&lt;0.002</t>
  </si>
  <si>
    <t>&lt;0.01</t>
  </si>
  <si>
    <t>&lt;0.02</t>
  </si>
  <si>
    <t>&lt;0.000001</t>
  </si>
  <si>
    <t>&lt;0.0005</t>
  </si>
  <si>
    <t>土臭</t>
  </si>
  <si>
    <t>微土臭</t>
  </si>
  <si>
    <t>&lt;0.0015</t>
  </si>
  <si>
    <t>&lt;0.0004</t>
  </si>
  <si>
    <t>&lt;0.008</t>
  </si>
  <si>
    <t>&lt;0.5</t>
  </si>
  <si>
    <t>&lt;1.0</t>
  </si>
  <si>
    <t>定量実施</t>
    <rPh sb="0" eb="2">
      <t>テイリョウ</t>
    </rPh>
    <rPh sb="2" eb="4">
      <t>ジッシ</t>
    </rPh>
    <phoneticPr fontId="3"/>
  </si>
  <si>
    <t>数式用→</t>
    <rPh sb="0" eb="2">
      <t>スウシキ</t>
    </rPh>
    <rPh sb="2" eb="3">
      <t>ヨウ</t>
    </rPh>
    <phoneticPr fontId="3"/>
  </si>
  <si>
    <t>&lt;0.0003</t>
    <phoneticPr fontId="3"/>
  </si>
  <si>
    <t>豊岩浄水場原水</t>
    <rPh sb="0" eb="2">
      <t>トヨイワ</t>
    </rPh>
    <phoneticPr fontId="3"/>
  </si>
  <si>
    <t>提供資料１</t>
    <rPh sb="0" eb="2">
      <t>テイキョウ</t>
    </rPh>
    <rPh sb="2" eb="4">
      <t>シリョウ</t>
    </rPh>
    <phoneticPr fontId="3"/>
  </si>
  <si>
    <t>仁井田浄水場・豊岩浄水場原水水質実績データ（水質分析）</t>
    <phoneticPr fontId="3"/>
  </si>
  <si>
    <t>仁井田浄水場原水</t>
    <phoneticPr fontId="3"/>
  </si>
  <si>
    <t>平成 26年度</t>
    <phoneticPr fontId="3"/>
  </si>
  <si>
    <t>採水年月日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</si>
  <si>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</si>
  <si>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</si>
  <si>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r>
      <t>#</t>
    </r>
    <r>
      <rPr>
        <sz val="8"/>
        <color indexed="8"/>
        <rFont val="ＭＳ 明朝"/>
        <family val="1"/>
        <charset val="128"/>
      </rPr>
      <t>最低</t>
    </r>
    <r>
      <rPr>
        <sz val="8"/>
        <color indexed="9"/>
        <rFont val="ＭＳ 明朝"/>
        <family val="1"/>
        <charset val="128"/>
      </rPr>
      <t>#</t>
    </r>
    <rPh sb="1" eb="3">
      <t>サイテイ</t>
    </rPh>
    <phoneticPr fontId="3"/>
  </si>
  <si>
    <r>
      <t>#</t>
    </r>
    <r>
      <rPr>
        <sz val="8"/>
        <color indexed="8"/>
        <rFont val="ＭＳ 明朝"/>
        <family val="1"/>
        <charset val="128"/>
      </rPr>
      <t>平均</t>
    </r>
    <r>
      <rPr>
        <sz val="8"/>
        <color indexed="9"/>
        <rFont val="ＭＳ 明朝"/>
        <family val="1"/>
        <charset val="128"/>
      </rPr>
      <t>#</t>
    </r>
    <rPh sb="1" eb="3">
      <t>ヘイキン</t>
    </rPh>
    <phoneticPr fontId="3"/>
  </si>
  <si>
    <t>-</t>
    <phoneticPr fontId="3"/>
  </si>
  <si>
    <t>晴</t>
  </si>
  <si>
    <t>曇</t>
  </si>
  <si>
    <t>薄曇</t>
  </si>
  <si>
    <t>雨</t>
  </si>
  <si>
    <t>雪</t>
  </si>
  <si>
    <t>薄雲</t>
  </si>
  <si>
    <t>みぞれ</t>
  </si>
  <si>
    <t>℃</t>
    <phoneticPr fontId="3"/>
  </si>
  <si>
    <t>20.0</t>
  </si>
  <si>
    <t>22.1</t>
  </si>
  <si>
    <t>24.5</t>
  </si>
  <si>
    <t>24.0</t>
  </si>
  <si>
    <t>21.0</t>
  </si>
  <si>
    <t>23.0</t>
  </si>
  <si>
    <t>23.5</t>
  </si>
  <si>
    <t>20.5</t>
  </si>
  <si>
    <t>19.0</t>
  </si>
  <si>
    <t>21.6</t>
  </si>
  <si>
    <t>水温</t>
    <phoneticPr fontId="3"/>
  </si>
  <si>
    <t>℃</t>
    <phoneticPr fontId="3"/>
  </si>
  <si>
    <t>9.1</t>
  </si>
  <si>
    <t>12.7</t>
  </si>
  <si>
    <t>17.8</t>
  </si>
  <si>
    <t>23.3</t>
  </si>
  <si>
    <t>25.0</t>
  </si>
  <si>
    <t>21.3</t>
  </si>
  <si>
    <t>17.9</t>
  </si>
  <si>
    <t>10.0</t>
  </si>
  <si>
    <t>5.5</t>
  </si>
  <si>
    <t>3.5</t>
  </si>
  <si>
    <t>4.5</t>
  </si>
  <si>
    <t>5.0</t>
  </si>
  <si>
    <t>13.0</t>
  </si>
  <si>
    <t>松田宏之</t>
  </si>
  <si>
    <t>間杉忠幸</t>
  </si>
  <si>
    <t>明珍正澄</t>
  </si>
  <si>
    <t>佐藤直子</t>
  </si>
  <si>
    <t>竹田一也</t>
  </si>
  <si>
    <t>畠山由侑</t>
  </si>
  <si>
    <t>今田昭生</t>
  </si>
  <si>
    <t>浄水課</t>
  </si>
  <si>
    <t>個/mL</t>
    <phoneticPr fontId="3"/>
  </si>
  <si>
    <t>230</t>
  </si>
  <si>
    <t>2100</t>
  </si>
  <si>
    <t>560</t>
  </si>
  <si>
    <t>420</t>
  </si>
  <si>
    <t>1200</t>
  </si>
  <si>
    <t>1700</t>
  </si>
  <si>
    <t>590</t>
  </si>
  <si>
    <t>270</t>
  </si>
  <si>
    <t>2400</t>
  </si>
  <si>
    <t>460</t>
  </si>
  <si>
    <t>160</t>
  </si>
  <si>
    <t>610</t>
  </si>
  <si>
    <t>890</t>
  </si>
  <si>
    <t>大腸菌</t>
    <phoneticPr fontId="3"/>
  </si>
  <si>
    <t>-</t>
    <phoneticPr fontId="3"/>
  </si>
  <si>
    <t>定量実施</t>
  </si>
  <si>
    <t>mg/L</t>
    <phoneticPr fontId="3"/>
  </si>
  <si>
    <t>0.005</t>
  </si>
  <si>
    <t>&lt;0.4</t>
  </si>
  <si>
    <t>0.4</t>
  </si>
  <si>
    <t>0.13</t>
  </si>
  <si>
    <t>0.10</t>
  </si>
  <si>
    <t>0.11</t>
  </si>
  <si>
    <t>0.08</t>
  </si>
  <si>
    <t>シス-1,2-ジクロロエチレン及び　　　　トランス-1,2-ジクロロエチレン</t>
    <rPh sb="15" eb="16">
      <t>オヨ</t>
    </rPh>
    <phoneticPr fontId="3"/>
  </si>
  <si>
    <t>0.17</t>
  </si>
  <si>
    <t>0.24</t>
  </si>
  <si>
    <t>0.16</t>
  </si>
  <si>
    <t>0.06</t>
  </si>
  <si>
    <t>0.05</t>
  </si>
  <si>
    <t>0.04</t>
  </si>
  <si>
    <t>0.29</t>
  </si>
  <si>
    <t>0.12</t>
  </si>
  <si>
    <t>0.35</t>
  </si>
  <si>
    <t>0.45</t>
  </si>
  <si>
    <t>0.43</t>
  </si>
  <si>
    <t>0.42</t>
  </si>
  <si>
    <t>0.30</t>
  </si>
  <si>
    <t>0.26</t>
  </si>
  <si>
    <t>0.25</t>
  </si>
  <si>
    <t>0.55</t>
  </si>
  <si>
    <t>0.31</t>
  </si>
  <si>
    <t>0.34</t>
  </si>
  <si>
    <t>0.37</t>
  </si>
  <si>
    <t>0.36</t>
  </si>
  <si>
    <t>6.0</t>
  </si>
  <si>
    <t>9.2</t>
  </si>
  <si>
    <t>10.5</t>
  </si>
  <si>
    <t>12.9</t>
  </si>
  <si>
    <t>9.6</t>
  </si>
  <si>
    <t>0.026</t>
  </si>
  <si>
    <t>0.027</t>
  </si>
  <si>
    <t>0.032</t>
  </si>
  <si>
    <t>0.025</t>
  </si>
  <si>
    <t>0.016</t>
  </si>
  <si>
    <t>0.015</t>
  </si>
  <si>
    <t>0.017</t>
  </si>
  <si>
    <t>0.022</t>
  </si>
  <si>
    <t>0.041</t>
  </si>
  <si>
    <t>0.062</t>
  </si>
  <si>
    <t>0.064</t>
  </si>
  <si>
    <t>0.046</t>
  </si>
  <si>
    <t>0.033</t>
  </si>
  <si>
    <t>9.4</t>
  </si>
  <si>
    <t>8.8</t>
  </si>
  <si>
    <t>11.9</t>
  </si>
  <si>
    <t>14.5</t>
  </si>
  <si>
    <t>13.5</t>
  </si>
  <si>
    <t>12.8</t>
  </si>
  <si>
    <t>14.6</t>
  </si>
  <si>
    <t>11.3</t>
  </si>
  <si>
    <t>21.2</t>
  </si>
  <si>
    <t>17.3</t>
  </si>
  <si>
    <t>14.0</t>
  </si>
  <si>
    <t>カルシウム、マグネシウム等（硬度）</t>
    <phoneticPr fontId="3"/>
  </si>
  <si>
    <t>20</t>
  </si>
  <si>
    <t>19</t>
  </si>
  <si>
    <t>26</t>
  </si>
  <si>
    <t>33</t>
  </si>
  <si>
    <t>32</t>
  </si>
  <si>
    <t>29</t>
  </si>
  <si>
    <t>21</t>
  </si>
  <si>
    <t>34</t>
  </si>
  <si>
    <t>27</t>
  </si>
  <si>
    <t>28</t>
  </si>
  <si>
    <t>79</t>
  </si>
  <si>
    <t>66</t>
  </si>
  <si>
    <t>85</t>
  </si>
  <si>
    <t>94</t>
  </si>
  <si>
    <t>106</t>
  </si>
  <si>
    <t>82</t>
  </si>
  <si>
    <t>93</t>
  </si>
  <si>
    <t>64</t>
  </si>
  <si>
    <t>102</t>
  </si>
  <si>
    <t>92</t>
  </si>
  <si>
    <t>78</t>
  </si>
  <si>
    <t>86</t>
  </si>
  <si>
    <t>0.000001</t>
  </si>
  <si>
    <t>0.000002</t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</si>
  <si>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</si>
  <si>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</si>
  <si>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</si>
  <si>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1.0</t>
  </si>
  <si>
    <t>1.2</t>
  </si>
  <si>
    <t>1.3</t>
  </si>
  <si>
    <t>1.1</t>
  </si>
  <si>
    <t>0.9</t>
  </si>
  <si>
    <t>0.8</t>
  </si>
  <si>
    <t>2.3</t>
  </si>
  <si>
    <t>pH値</t>
    <phoneticPr fontId="3"/>
  </si>
  <si>
    <t>6.9</t>
  </si>
  <si>
    <t>7.0</t>
  </si>
  <si>
    <t>7.3</t>
  </si>
  <si>
    <t>7.1</t>
  </si>
  <si>
    <t>7.2</t>
  </si>
  <si>
    <t>度</t>
    <phoneticPr fontId="3"/>
  </si>
  <si>
    <t>4.2</t>
  </si>
  <si>
    <t>6.6</t>
  </si>
  <si>
    <t>6.1</t>
  </si>
  <si>
    <t>6.3</t>
  </si>
  <si>
    <t>5.8</t>
  </si>
  <si>
    <t>4.6</t>
  </si>
  <si>
    <t>4.0</t>
  </si>
  <si>
    <t>10</t>
  </si>
  <si>
    <t>17</t>
  </si>
  <si>
    <t>6.5</t>
  </si>
  <si>
    <t>3.0</t>
  </si>
  <si>
    <t>3.2</t>
  </si>
  <si>
    <t>3.3</t>
  </si>
  <si>
    <t>1.8</t>
  </si>
  <si>
    <t>1.6</t>
  </si>
  <si>
    <t>2.7</t>
  </si>
  <si>
    <t>-</t>
    <phoneticPr fontId="3"/>
  </si>
  <si>
    <t>平成 26年度</t>
    <phoneticPr fontId="3"/>
  </si>
  <si>
    <t>採水年月日</t>
    <phoneticPr fontId="3"/>
  </si>
  <si>
    <t>最高</t>
    <phoneticPr fontId="3"/>
  </si>
  <si>
    <t>フタル酸ジ(2-エチルヘキシル)</t>
    <phoneticPr fontId="3"/>
  </si>
  <si>
    <t>ジクロロアセトニトリル</t>
    <phoneticPr fontId="3"/>
  </si>
  <si>
    <t>1.5</t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</si>
  <si>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</si>
  <si>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4.3</t>
  </si>
  <si>
    <t>臭気強度（TON）</t>
    <phoneticPr fontId="3"/>
  </si>
  <si>
    <t>4</t>
  </si>
  <si>
    <t>腐食性 (ランゲリア指数)</t>
    <phoneticPr fontId="3"/>
  </si>
  <si>
    <t>-3.0</t>
  </si>
  <si>
    <t>-2.9</t>
  </si>
  <si>
    <t>-2.7</t>
  </si>
  <si>
    <t>-2.0</t>
  </si>
  <si>
    <t>-2.2</t>
  </si>
  <si>
    <t>-2.1</t>
  </si>
  <si>
    <t>-2.5</t>
  </si>
  <si>
    <t>CFU/mL</t>
    <phoneticPr fontId="3"/>
  </si>
  <si>
    <t>26000</t>
  </si>
  <si>
    <t>6800</t>
  </si>
  <si>
    <t>3200</t>
  </si>
  <si>
    <t>5000</t>
  </si>
  <si>
    <t>26000</t>
    <phoneticPr fontId="3"/>
  </si>
  <si>
    <t>3200</t>
    <phoneticPr fontId="3"/>
  </si>
  <si>
    <t>10000</t>
    <phoneticPr fontId="3"/>
  </si>
  <si>
    <t>&lt;0.001</t>
    <phoneticPr fontId="3"/>
  </si>
  <si>
    <t>&lt;0.001</t>
    <phoneticPr fontId="3"/>
  </si>
  <si>
    <t>クリプト　　指標菌</t>
    <rPh sb="6" eb="8">
      <t>シヒョウ</t>
    </rPh>
    <rPh sb="8" eb="9">
      <t>キン</t>
    </rPh>
    <phoneticPr fontId="3"/>
  </si>
  <si>
    <t>CFU/100mL</t>
    <phoneticPr fontId="3"/>
  </si>
  <si>
    <t>3</t>
  </si>
  <si>
    <t>2</t>
  </si>
  <si>
    <t>12</t>
  </si>
  <si>
    <t>21</t>
    <phoneticPr fontId="3"/>
  </si>
  <si>
    <t>2</t>
    <phoneticPr fontId="3"/>
  </si>
  <si>
    <t>10</t>
    <phoneticPr fontId="3"/>
  </si>
  <si>
    <t>MPN/100mL</t>
    <phoneticPr fontId="3"/>
  </si>
  <si>
    <t>24.3</t>
  </si>
  <si>
    <t>25.9</t>
  </si>
  <si>
    <t>29.5</t>
  </si>
  <si>
    <t>15.5</t>
  </si>
  <si>
    <t>30.9</t>
  </si>
  <si>
    <t>50.4</t>
  </si>
  <si>
    <t>8.5</t>
  </si>
  <si>
    <t>235.9</t>
  </si>
  <si>
    <t>23.8</t>
  </si>
  <si>
    <t>34.1</t>
  </si>
  <si>
    <t>45.9</t>
  </si>
  <si>
    <r>
      <t>大腸菌（定量）</t>
    </r>
    <r>
      <rPr>
        <sz val="8"/>
        <color indexed="9"/>
        <rFont val="ＭＳ 明朝"/>
        <family val="1"/>
        <charset val="128"/>
      </rPr>
      <t>#</t>
    </r>
    <rPh sb="0" eb="3">
      <t>ダイチョウキン</t>
    </rPh>
    <rPh sb="4" eb="6">
      <t>テイリョウ</t>
    </rPh>
    <phoneticPr fontId="3"/>
  </si>
  <si>
    <t>0</t>
    <phoneticPr fontId="3"/>
  </si>
  <si>
    <t>0</t>
    <phoneticPr fontId="3"/>
  </si>
  <si>
    <t>アンモニア態窒素</t>
  </si>
  <si>
    <t>0.02</t>
  </si>
  <si>
    <t>0.03</t>
  </si>
  <si>
    <t>生物化学的酸素要求量（BOD）</t>
    <phoneticPr fontId="3"/>
  </si>
  <si>
    <t>0.6</t>
  </si>
  <si>
    <t>0.7</t>
  </si>
  <si>
    <t>1.4</t>
  </si>
  <si>
    <t>0.5</t>
  </si>
  <si>
    <t>紫外線吸光度260nm（UV）</t>
    <phoneticPr fontId="3"/>
  </si>
  <si>
    <t>Abs/50mm</t>
    <phoneticPr fontId="3"/>
  </si>
  <si>
    <t>0.116</t>
  </si>
  <si>
    <t>0.183</t>
  </si>
  <si>
    <t>0.203</t>
  </si>
  <si>
    <t>0.180</t>
  </si>
  <si>
    <t>0.143</t>
  </si>
  <si>
    <t>0.150</t>
  </si>
  <si>
    <t>0.133</t>
  </si>
  <si>
    <t>0.284</t>
  </si>
  <si>
    <t>0.120</t>
  </si>
  <si>
    <t>0.111</t>
  </si>
  <si>
    <t>0.158</t>
  </si>
  <si>
    <t>浮遊物質（SS）</t>
    <phoneticPr fontId="3"/>
  </si>
  <si>
    <t>11</t>
  </si>
  <si>
    <t>6</t>
  </si>
  <si>
    <t>7</t>
  </si>
  <si>
    <t>溶存酸素（DO）</t>
    <phoneticPr fontId="3"/>
  </si>
  <si>
    <t>9.8</t>
  </si>
  <si>
    <t>8.3</t>
  </si>
  <si>
    <t>7.6</t>
  </si>
  <si>
    <t>8.2</t>
  </si>
  <si>
    <t>8.6</t>
  </si>
  <si>
    <t>9.9</t>
  </si>
  <si>
    <t>10.6</t>
  </si>
  <si>
    <t>11.0</t>
  </si>
  <si>
    <t>13.2</t>
  </si>
  <si>
    <t>13.3</t>
  </si>
  <si>
    <t>18.4</t>
  </si>
  <si>
    <t>22.3</t>
  </si>
  <si>
    <t>23.2</t>
  </si>
  <si>
    <t>19.7</t>
  </si>
  <si>
    <t>22.0</t>
  </si>
  <si>
    <t>17.6</t>
  </si>
  <si>
    <t>19.3</t>
  </si>
  <si>
    <t>7.7</t>
  </si>
  <si>
    <t>10.1</t>
  </si>
  <si>
    <t>10.2</t>
    <phoneticPr fontId="3"/>
  </si>
  <si>
    <t>9.7</t>
  </si>
  <si>
    <t>10.8</t>
  </si>
  <si>
    <t>9.3</t>
  </si>
  <si>
    <t>9.0</t>
  </si>
  <si>
    <t>16.0</t>
  </si>
  <si>
    <t>15.0</t>
  </si>
  <si>
    <t>18.5</t>
  </si>
  <si>
    <t>18.0</t>
  </si>
  <si>
    <t>16.5</t>
  </si>
  <si>
    <t>11.5</t>
  </si>
  <si>
    <t>13.9</t>
  </si>
  <si>
    <t>硫酸イオン</t>
  </si>
  <si>
    <t>μS/cm</t>
    <phoneticPr fontId="3"/>
  </si>
  <si>
    <t>80</t>
  </si>
  <si>
    <t>110</t>
  </si>
  <si>
    <t>126</t>
  </si>
  <si>
    <t>121</t>
  </si>
  <si>
    <t>116</t>
  </si>
  <si>
    <t>133</t>
  </si>
  <si>
    <t>120</t>
  </si>
  <si>
    <t>91</t>
  </si>
  <si>
    <t>145</t>
  </si>
  <si>
    <t>146</t>
  </si>
  <si>
    <t>119</t>
  </si>
  <si>
    <t>0.012</t>
  </si>
  <si>
    <t>0.014</t>
  </si>
  <si>
    <t>0.008</t>
  </si>
  <si>
    <t>0.006</t>
  </si>
  <si>
    <t>0.018</t>
  </si>
  <si>
    <t>0.013</t>
  </si>
  <si>
    <t>0.061</t>
  </si>
  <si>
    <t>0.038</t>
  </si>
  <si>
    <t>0.021</t>
  </si>
  <si>
    <t>平成 27年度</t>
    <phoneticPr fontId="3"/>
  </si>
  <si>
    <t>22.5</t>
  </si>
  <si>
    <t>20.1</t>
  </si>
  <si>
    <t>21.8</t>
  </si>
  <si>
    <t>21.5</t>
  </si>
  <si>
    <t>18.1</t>
  </si>
  <si>
    <t>18.8</t>
  </si>
  <si>
    <t>25.5</t>
  </si>
  <si>
    <t>12.0</t>
  </si>
  <si>
    <t>5.4</t>
  </si>
  <si>
    <t>2.5</t>
  </si>
  <si>
    <t>3.4</t>
  </si>
  <si>
    <t>2.8</t>
  </si>
  <si>
    <t>12.2</t>
  </si>
  <si>
    <t>井上貴尋</t>
  </si>
  <si>
    <t>石川政弥</t>
  </si>
  <si>
    <t>加賀屋太一</t>
  </si>
  <si>
    <t>小林渉</t>
  </si>
  <si>
    <t>300</t>
  </si>
  <si>
    <t>1900</t>
  </si>
  <si>
    <t>810</t>
  </si>
  <si>
    <t>620</t>
  </si>
  <si>
    <t>3000</t>
  </si>
  <si>
    <t>1400</t>
  </si>
  <si>
    <t>210</t>
  </si>
  <si>
    <t>780</t>
  </si>
  <si>
    <t>340</t>
  </si>
  <si>
    <t>220</t>
  </si>
  <si>
    <t>1000</t>
  </si>
  <si>
    <t>0.004</t>
  </si>
  <si>
    <t>0.09</t>
  </si>
  <si>
    <t>0.27</t>
  </si>
  <si>
    <t>0.21</t>
  </si>
  <si>
    <t>0.51</t>
  </si>
  <si>
    <t>0.54</t>
  </si>
  <si>
    <t>0.44</t>
  </si>
  <si>
    <t>0.50</t>
  </si>
  <si>
    <t>0.20</t>
  </si>
  <si>
    <t>0.33</t>
  </si>
  <si>
    <t>8.1</t>
  </si>
  <si>
    <t>8.7</t>
  </si>
  <si>
    <t>8.4</t>
  </si>
  <si>
    <t>0.037</t>
  </si>
  <si>
    <t>0.039</t>
  </si>
  <si>
    <t>0.030</t>
  </si>
  <si>
    <t>0.029</t>
  </si>
  <si>
    <t>0.031</t>
  </si>
  <si>
    <t>0.028</t>
  </si>
  <si>
    <t>12.6</t>
  </si>
  <si>
    <t>16.2</t>
  </si>
  <si>
    <t>14.2</t>
  </si>
  <si>
    <t>16.1</t>
  </si>
  <si>
    <t>11.7</t>
  </si>
  <si>
    <t>17.1</t>
  </si>
  <si>
    <t>15.9</t>
  </si>
  <si>
    <t>カルシウム、マグネシウム等（硬度）</t>
    <phoneticPr fontId="3"/>
  </si>
  <si>
    <t>25</t>
  </si>
  <si>
    <t>31</t>
  </si>
  <si>
    <t>23</t>
  </si>
  <si>
    <t>22</t>
  </si>
  <si>
    <t>42</t>
  </si>
  <si>
    <t>95</t>
  </si>
  <si>
    <t>104</t>
  </si>
  <si>
    <t>108</t>
  </si>
  <si>
    <t>55</t>
  </si>
  <si>
    <t>51</t>
  </si>
  <si>
    <t>60</t>
  </si>
  <si>
    <t>112</t>
  </si>
  <si>
    <t>0.000003</t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</si>
  <si>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</si>
  <si>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</si>
  <si>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</si>
  <si>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pH値</t>
    <phoneticPr fontId="3"/>
  </si>
  <si>
    <t>-</t>
    <phoneticPr fontId="3"/>
  </si>
  <si>
    <t>6.8</t>
  </si>
  <si>
    <t>微藻臭</t>
  </si>
  <si>
    <t>度</t>
    <phoneticPr fontId="3"/>
  </si>
  <si>
    <t>9.5</t>
  </si>
  <si>
    <t>3.9</t>
  </si>
  <si>
    <t>5.2</t>
  </si>
  <si>
    <t>5.9</t>
  </si>
  <si>
    <t>13</t>
  </si>
  <si>
    <t>5.6</t>
  </si>
  <si>
    <t>6.2</t>
  </si>
  <si>
    <t>平成 27年度</t>
    <phoneticPr fontId="3"/>
  </si>
  <si>
    <t>採水年月日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</si>
  <si>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</si>
  <si>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</si>
  <si>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</si>
  <si>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</si>
  <si>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</si>
  <si>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</si>
  <si>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</si>
  <si>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</si>
  <si>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フタル酸ジ(2-エチルヘキシル)</t>
    <phoneticPr fontId="3"/>
  </si>
  <si>
    <t>ジクロロアセトニトリル</t>
    <phoneticPr fontId="3"/>
  </si>
  <si>
    <t>カルシウム、マグネシウム等（硬度）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</si>
  <si>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</si>
  <si>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臭気強度（TON）</t>
    <phoneticPr fontId="3"/>
  </si>
  <si>
    <t>pH値</t>
    <phoneticPr fontId="3"/>
  </si>
  <si>
    <t>-</t>
    <phoneticPr fontId="3"/>
  </si>
  <si>
    <t>腐食性 (ランゲリア指数)</t>
    <phoneticPr fontId="3"/>
  </si>
  <si>
    <t>-3.1</t>
  </si>
  <si>
    <t>-2.6</t>
  </si>
  <si>
    <t>-2.3</t>
  </si>
  <si>
    <t>-2.8</t>
  </si>
  <si>
    <t>27000</t>
  </si>
  <si>
    <t>13000</t>
  </si>
  <si>
    <t>10000</t>
  </si>
  <si>
    <t>5300</t>
  </si>
  <si>
    <t>27000</t>
    <phoneticPr fontId="3"/>
  </si>
  <si>
    <t>5300</t>
    <phoneticPr fontId="3"/>
  </si>
  <si>
    <t>14000</t>
    <phoneticPr fontId="3"/>
  </si>
  <si>
    <t>&lt;0.001</t>
    <phoneticPr fontId="3"/>
  </si>
  <si>
    <t>CFU/100mL</t>
    <phoneticPr fontId="3"/>
  </si>
  <si>
    <t>59</t>
  </si>
  <si>
    <t>59</t>
    <phoneticPr fontId="3"/>
  </si>
  <si>
    <t>12</t>
    <phoneticPr fontId="3"/>
  </si>
  <si>
    <t>32</t>
    <phoneticPr fontId="3"/>
  </si>
  <si>
    <t>MPN/100mL</t>
    <phoneticPr fontId="3"/>
  </si>
  <si>
    <t>43.2</t>
  </si>
  <si>
    <t>42.6</t>
  </si>
  <si>
    <t>36.9</t>
  </si>
  <si>
    <t>20.9</t>
  </si>
  <si>
    <t>186.0</t>
  </si>
  <si>
    <t>108.6</t>
  </si>
  <si>
    <t>77.1</t>
  </si>
  <si>
    <t>75.9</t>
  </si>
  <si>
    <t>53.6</t>
  </si>
  <si>
    <t>57.3</t>
  </si>
  <si>
    <t>23.1</t>
  </si>
  <si>
    <t>62.2</t>
  </si>
  <si>
    <t>0</t>
    <phoneticPr fontId="3"/>
  </si>
  <si>
    <t>生物化学的酸素要求量（BOD）</t>
    <phoneticPr fontId="3"/>
  </si>
  <si>
    <t>Abs/50mm</t>
    <phoneticPr fontId="3"/>
  </si>
  <si>
    <t>0.134</t>
  </si>
  <si>
    <t>0.144</t>
  </si>
  <si>
    <t>0.174</t>
  </si>
  <si>
    <t>0.277</t>
  </si>
  <si>
    <t>0.141</t>
  </si>
  <si>
    <t>0.204</t>
  </si>
  <si>
    <t>0.255</t>
  </si>
  <si>
    <t>0.241</t>
  </si>
  <si>
    <t>0.118</t>
  </si>
  <si>
    <t>0.101</t>
  </si>
  <si>
    <t>0.121</t>
  </si>
  <si>
    <t>0.132</t>
  </si>
  <si>
    <t>0.170</t>
  </si>
  <si>
    <t>浮遊物質（SS）</t>
    <phoneticPr fontId="3"/>
  </si>
  <si>
    <t>18</t>
  </si>
  <si>
    <t>9</t>
  </si>
  <si>
    <t>8</t>
  </si>
  <si>
    <t>5</t>
  </si>
  <si>
    <t>2.9</t>
  </si>
  <si>
    <t>溶存酸素（DO）</t>
    <phoneticPr fontId="3"/>
  </si>
  <si>
    <t>7.8</t>
  </si>
  <si>
    <t>11.4</t>
  </si>
  <si>
    <t>12.5</t>
  </si>
  <si>
    <t>16.9</t>
  </si>
  <si>
    <t>22.8</t>
  </si>
  <si>
    <t>20.7</t>
  </si>
  <si>
    <t>15.3</t>
  </si>
  <si>
    <t>18.9</t>
  </si>
  <si>
    <t>14.1</t>
  </si>
  <si>
    <t>16.8</t>
  </si>
  <si>
    <t>18.2</t>
  </si>
  <si>
    <t>7.9</t>
  </si>
  <si>
    <t>10.4</t>
  </si>
  <si>
    <t>8.0</t>
  </si>
  <si>
    <t>17.0</t>
  </si>
  <si>
    <t>μS/cm</t>
    <phoneticPr fontId="3"/>
  </si>
  <si>
    <t>76</t>
  </si>
  <si>
    <t>100</t>
  </si>
  <si>
    <t>124</t>
  </si>
  <si>
    <t>128</t>
  </si>
  <si>
    <t>118</t>
  </si>
  <si>
    <t>97</t>
  </si>
  <si>
    <t>117</t>
  </si>
  <si>
    <t>96</t>
  </si>
  <si>
    <t>0.010</t>
  </si>
  <si>
    <t>0.034</t>
  </si>
  <si>
    <t>0.007</t>
  </si>
  <si>
    <t>0.045</t>
  </si>
  <si>
    <t>-</t>
    <phoneticPr fontId="3"/>
  </si>
  <si>
    <t>仁井田浄水場原水</t>
  </si>
  <si>
    <t>平成 28年度</t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</si>
  <si>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</si>
  <si>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-</t>
    <phoneticPr fontId="3"/>
  </si>
  <si>
    <t>-</t>
    <phoneticPr fontId="3"/>
  </si>
  <si>
    <t>曇</t>
    <phoneticPr fontId="3"/>
  </si>
  <si>
    <t>曇</t>
    <phoneticPr fontId="3"/>
  </si>
  <si>
    <t>雨</t>
    <phoneticPr fontId="3"/>
  </si>
  <si>
    <t>雨</t>
    <phoneticPr fontId="3"/>
  </si>
  <si>
    <t>曇</t>
    <phoneticPr fontId="3"/>
  </si>
  <si>
    <t>雨</t>
    <phoneticPr fontId="3"/>
  </si>
  <si>
    <t>曇</t>
    <phoneticPr fontId="3"/>
  </si>
  <si>
    <t>晴</t>
    <phoneticPr fontId="3"/>
  </si>
  <si>
    <t>晴</t>
    <phoneticPr fontId="3"/>
  </si>
  <si>
    <t>雪</t>
    <phoneticPr fontId="3"/>
  </si>
  <si>
    <t>雪</t>
    <phoneticPr fontId="3"/>
  </si>
  <si>
    <t>雪</t>
    <phoneticPr fontId="3"/>
  </si>
  <si>
    <t>雪</t>
    <phoneticPr fontId="3"/>
  </si>
  <si>
    <t>-</t>
    <phoneticPr fontId="3"/>
  </si>
  <si>
    <t>晴</t>
    <phoneticPr fontId="3"/>
  </si>
  <si>
    <t>曇</t>
    <phoneticPr fontId="3"/>
  </si>
  <si>
    <t>曇</t>
    <phoneticPr fontId="3"/>
  </si>
  <si>
    <t>曇</t>
    <phoneticPr fontId="3"/>
  </si>
  <si>
    <t>晴</t>
    <phoneticPr fontId="3"/>
  </si>
  <si>
    <t>雨</t>
    <phoneticPr fontId="3"/>
  </si>
  <si>
    <t>雪</t>
    <phoneticPr fontId="3"/>
  </si>
  <si>
    <t>-</t>
    <phoneticPr fontId="3"/>
  </si>
  <si>
    <t>-</t>
    <phoneticPr fontId="3"/>
  </si>
  <si>
    <t>21.0</t>
    <phoneticPr fontId="3"/>
  </si>
  <si>
    <t>20.0</t>
    <phoneticPr fontId="3"/>
  </si>
  <si>
    <t>24.0</t>
    <phoneticPr fontId="3"/>
  </si>
  <si>
    <t>24.0</t>
    <phoneticPr fontId="3"/>
  </si>
  <si>
    <t>24.0</t>
    <phoneticPr fontId="3"/>
  </si>
  <si>
    <t>24.5</t>
    <phoneticPr fontId="3"/>
  </si>
  <si>
    <t>25.6</t>
    <phoneticPr fontId="3"/>
  </si>
  <si>
    <t>22.0</t>
    <phoneticPr fontId="3"/>
  </si>
  <si>
    <t>23.3</t>
    <phoneticPr fontId="3"/>
  </si>
  <si>
    <t>18.5</t>
    <phoneticPr fontId="3"/>
  </si>
  <si>
    <t>18.0</t>
    <phoneticPr fontId="3"/>
  </si>
  <si>
    <t>17.5</t>
    <phoneticPr fontId="3"/>
  </si>
  <si>
    <t>17.5</t>
    <phoneticPr fontId="3"/>
  </si>
  <si>
    <t>28.0</t>
    <phoneticPr fontId="3"/>
  </si>
  <si>
    <t>28.0</t>
    <phoneticPr fontId="3"/>
  </si>
  <si>
    <t>22.2</t>
    <phoneticPr fontId="3"/>
  </si>
  <si>
    <t>℃</t>
    <phoneticPr fontId="3"/>
  </si>
  <si>
    <t>7.3</t>
    <phoneticPr fontId="3"/>
  </si>
  <si>
    <t>16.7</t>
    <phoneticPr fontId="3"/>
  </si>
  <si>
    <t>19.8</t>
    <phoneticPr fontId="3"/>
  </si>
  <si>
    <t>20.6</t>
    <phoneticPr fontId="3"/>
  </si>
  <si>
    <t>28.5</t>
    <phoneticPr fontId="3"/>
  </si>
  <si>
    <t>23.2</t>
    <phoneticPr fontId="3"/>
  </si>
  <si>
    <t>15.0</t>
    <phoneticPr fontId="3"/>
  </si>
  <si>
    <t>8.5</t>
    <phoneticPr fontId="3"/>
  </si>
  <si>
    <t>5.3</t>
    <phoneticPr fontId="3"/>
  </si>
  <si>
    <t>4.3</t>
    <phoneticPr fontId="3"/>
  </si>
  <si>
    <t>2.5</t>
    <phoneticPr fontId="3"/>
  </si>
  <si>
    <t>4.0</t>
    <phoneticPr fontId="3"/>
  </si>
  <si>
    <t>28.5</t>
    <phoneticPr fontId="3"/>
  </si>
  <si>
    <t>13.0</t>
    <phoneticPr fontId="3"/>
  </si>
  <si>
    <t>小野寺尚</t>
    <phoneticPr fontId="3"/>
  </si>
  <si>
    <t>加賀屋太一</t>
    <phoneticPr fontId="3"/>
  </si>
  <si>
    <t>柴田乃理子</t>
    <phoneticPr fontId="3"/>
  </si>
  <si>
    <t>佐々木満弘</t>
    <phoneticPr fontId="3"/>
  </si>
  <si>
    <t>小林渉</t>
    <phoneticPr fontId="3"/>
  </si>
  <si>
    <t>竹田一也</t>
    <phoneticPr fontId="3"/>
  </si>
  <si>
    <t>竹田一也</t>
    <phoneticPr fontId="3"/>
  </si>
  <si>
    <t>佐藤直子</t>
    <phoneticPr fontId="3"/>
  </si>
  <si>
    <t>佐藤直子</t>
    <phoneticPr fontId="3"/>
  </si>
  <si>
    <t>工藤秀夫</t>
    <phoneticPr fontId="3"/>
  </si>
  <si>
    <t>佐々木満弘</t>
    <phoneticPr fontId="3"/>
  </si>
  <si>
    <t>柴田乃理子</t>
    <phoneticPr fontId="3"/>
  </si>
  <si>
    <t>佐々木満弘</t>
    <phoneticPr fontId="3"/>
  </si>
  <si>
    <t>松田宏之</t>
    <phoneticPr fontId="3"/>
  </si>
  <si>
    <t>松田宏之</t>
    <phoneticPr fontId="3"/>
  </si>
  <si>
    <t>浄水課</t>
    <phoneticPr fontId="3"/>
  </si>
  <si>
    <t>浄水課</t>
    <phoneticPr fontId="3"/>
  </si>
  <si>
    <t>浄水課</t>
    <phoneticPr fontId="3"/>
  </si>
  <si>
    <t>浄水課</t>
    <phoneticPr fontId="3"/>
  </si>
  <si>
    <t>浄水課</t>
    <phoneticPr fontId="3"/>
  </si>
  <si>
    <t>浄水課</t>
    <phoneticPr fontId="3"/>
  </si>
  <si>
    <t>120</t>
    <phoneticPr fontId="3"/>
  </si>
  <si>
    <t>2000</t>
    <phoneticPr fontId="3"/>
  </si>
  <si>
    <t>520</t>
    <phoneticPr fontId="3"/>
  </si>
  <si>
    <t>260</t>
    <phoneticPr fontId="3"/>
  </si>
  <si>
    <t>690</t>
    <phoneticPr fontId="3"/>
  </si>
  <si>
    <t>780</t>
    <phoneticPr fontId="3"/>
  </si>
  <si>
    <t>380</t>
    <phoneticPr fontId="3"/>
  </si>
  <si>
    <t>1900</t>
    <phoneticPr fontId="3"/>
  </si>
  <si>
    <t>680</t>
    <phoneticPr fontId="3"/>
  </si>
  <si>
    <t>510</t>
    <phoneticPr fontId="3"/>
  </si>
  <si>
    <t>350</t>
    <phoneticPr fontId="3"/>
  </si>
  <si>
    <t>140</t>
    <phoneticPr fontId="3"/>
  </si>
  <si>
    <t>2000</t>
    <phoneticPr fontId="3"/>
  </si>
  <si>
    <t>120</t>
    <phoneticPr fontId="3"/>
  </si>
  <si>
    <t>694</t>
    <phoneticPr fontId="3"/>
  </si>
  <si>
    <t>大腸菌</t>
    <phoneticPr fontId="3"/>
  </si>
  <si>
    <t>定量実施</t>
    <phoneticPr fontId="3"/>
  </si>
  <si>
    <t>定量実施</t>
    <phoneticPr fontId="3"/>
  </si>
  <si>
    <t>定量実施</t>
    <phoneticPr fontId="3"/>
  </si>
  <si>
    <t>定量実施</t>
    <phoneticPr fontId="3"/>
  </si>
  <si>
    <t>定量実施</t>
    <phoneticPr fontId="3"/>
  </si>
  <si>
    <t>定量実施</t>
    <phoneticPr fontId="3"/>
  </si>
  <si>
    <t>&lt;0.0003</t>
    <phoneticPr fontId="3"/>
  </si>
  <si>
    <t>&lt;0.0003</t>
    <phoneticPr fontId="3"/>
  </si>
  <si>
    <t>&lt;0.0003</t>
    <phoneticPr fontId="3"/>
  </si>
  <si>
    <t>&lt;0.00005</t>
    <phoneticPr fontId="3"/>
  </si>
  <si>
    <t>&lt;0.00005</t>
    <phoneticPr fontId="3"/>
  </si>
  <si>
    <t>&lt;0.00005</t>
    <phoneticPr fontId="3"/>
  </si>
  <si>
    <t>&lt;0.00005</t>
    <phoneticPr fontId="3"/>
  </si>
  <si>
    <t>&lt;0.001</t>
    <phoneticPr fontId="3"/>
  </si>
  <si>
    <t>&lt;0.001</t>
    <phoneticPr fontId="3"/>
  </si>
  <si>
    <t>&lt;0.001</t>
    <phoneticPr fontId="3"/>
  </si>
  <si>
    <t>&lt;0.005</t>
    <phoneticPr fontId="3"/>
  </si>
  <si>
    <t>&lt;0.005</t>
    <phoneticPr fontId="3"/>
  </si>
  <si>
    <t>&lt;0.005</t>
    <phoneticPr fontId="3"/>
  </si>
  <si>
    <t>0.006</t>
    <phoneticPr fontId="3"/>
  </si>
  <si>
    <t>&lt;0.004</t>
    <phoneticPr fontId="3"/>
  </si>
  <si>
    <t>&lt;0.004</t>
    <phoneticPr fontId="3"/>
  </si>
  <si>
    <t>0.004</t>
    <phoneticPr fontId="3"/>
  </si>
  <si>
    <t>0.006</t>
    <phoneticPr fontId="3"/>
  </si>
  <si>
    <t>&lt;0.001</t>
    <phoneticPr fontId="3"/>
  </si>
  <si>
    <t>&lt;0.001</t>
    <phoneticPr fontId="3"/>
  </si>
  <si>
    <t>&lt;0.4</t>
    <phoneticPr fontId="3"/>
  </si>
  <si>
    <t>&lt;0.4</t>
    <phoneticPr fontId="3"/>
  </si>
  <si>
    <t>&lt;0.4</t>
    <phoneticPr fontId="3"/>
  </si>
  <si>
    <t>0.5</t>
    <phoneticPr fontId="3"/>
  </si>
  <si>
    <t>&lt;0.4</t>
    <phoneticPr fontId="3"/>
  </si>
  <si>
    <t>&lt;0.08</t>
    <phoneticPr fontId="3"/>
  </si>
  <si>
    <t>&lt;0.08</t>
    <phoneticPr fontId="3"/>
  </si>
  <si>
    <t>0.11</t>
    <phoneticPr fontId="3"/>
  </si>
  <si>
    <t>&lt;0.08</t>
    <phoneticPr fontId="3"/>
  </si>
  <si>
    <t>&lt;0.08</t>
    <phoneticPr fontId="3"/>
  </si>
  <si>
    <t>0.11</t>
    <phoneticPr fontId="3"/>
  </si>
  <si>
    <t>&lt;0.1</t>
    <phoneticPr fontId="3"/>
  </si>
  <si>
    <t>&lt;0.1</t>
    <phoneticPr fontId="3"/>
  </si>
  <si>
    <t>&lt;0.1</t>
    <phoneticPr fontId="3"/>
  </si>
  <si>
    <t>&lt;0.1</t>
    <phoneticPr fontId="3"/>
  </si>
  <si>
    <t>&lt;0.1</t>
    <phoneticPr fontId="3"/>
  </si>
  <si>
    <t>&lt;0.0002</t>
    <phoneticPr fontId="3"/>
  </si>
  <si>
    <t>&lt;0.0002</t>
    <phoneticPr fontId="3"/>
  </si>
  <si>
    <t>&lt;0.0002</t>
    <phoneticPr fontId="3"/>
  </si>
  <si>
    <t>&lt;0.0002</t>
    <phoneticPr fontId="3"/>
  </si>
  <si>
    <t>&lt;0.005</t>
    <phoneticPr fontId="3"/>
  </si>
  <si>
    <t>&lt;0.005</t>
    <phoneticPr fontId="3"/>
  </si>
  <si>
    <t>&lt;0.005</t>
    <phoneticPr fontId="3"/>
  </si>
  <si>
    <t>&lt;0.002</t>
    <phoneticPr fontId="3"/>
  </si>
  <si>
    <t>&lt;0.002</t>
    <phoneticPr fontId="3"/>
  </si>
  <si>
    <t>&lt;0.002</t>
    <phoneticPr fontId="3"/>
  </si>
  <si>
    <t>&lt;0.002</t>
    <phoneticPr fontId="3"/>
  </si>
  <si>
    <t>&lt;0.002</t>
    <phoneticPr fontId="3"/>
  </si>
  <si>
    <t>&lt;0.001</t>
    <phoneticPr fontId="3"/>
  </si>
  <si>
    <t>&lt;0.01</t>
    <phoneticPr fontId="3"/>
  </si>
  <si>
    <t>0.08</t>
    <phoneticPr fontId="3"/>
  </si>
  <si>
    <t>0.27</t>
    <phoneticPr fontId="3"/>
  </si>
  <si>
    <t>0.06</t>
    <phoneticPr fontId="3"/>
  </si>
  <si>
    <t>0.07</t>
    <phoneticPr fontId="3"/>
  </si>
  <si>
    <t>0.14</t>
    <phoneticPr fontId="3"/>
  </si>
  <si>
    <t>0.04</t>
    <phoneticPr fontId="3"/>
  </si>
  <si>
    <t>0.09</t>
    <phoneticPr fontId="3"/>
  </si>
  <si>
    <t>0.13</t>
    <phoneticPr fontId="3"/>
  </si>
  <si>
    <t>0.10</t>
    <phoneticPr fontId="3"/>
  </si>
  <si>
    <t>0.19</t>
    <phoneticPr fontId="3"/>
  </si>
  <si>
    <t>0.19</t>
    <phoneticPr fontId="3"/>
  </si>
  <si>
    <t>0.83</t>
    <phoneticPr fontId="3"/>
  </si>
  <si>
    <t>0.83</t>
    <phoneticPr fontId="3"/>
  </si>
  <si>
    <t>0.39</t>
    <phoneticPr fontId="3"/>
  </si>
  <si>
    <t>0.42</t>
    <phoneticPr fontId="3"/>
  </si>
  <si>
    <t>0.45</t>
    <phoneticPr fontId="3"/>
  </si>
  <si>
    <t>0.28</t>
    <phoneticPr fontId="3"/>
  </si>
  <si>
    <t>0.22</t>
    <phoneticPr fontId="3"/>
  </si>
  <si>
    <t>0.47</t>
    <phoneticPr fontId="3"/>
  </si>
  <si>
    <t>0.28</t>
    <phoneticPr fontId="3"/>
  </si>
  <si>
    <t>0.34</t>
    <phoneticPr fontId="3"/>
  </si>
  <si>
    <t>0.48</t>
    <phoneticPr fontId="3"/>
  </si>
  <si>
    <t>0.36</t>
    <phoneticPr fontId="3"/>
  </si>
  <si>
    <t>0.39</t>
    <phoneticPr fontId="3"/>
  </si>
  <si>
    <t>&lt;0.01</t>
    <phoneticPr fontId="3"/>
  </si>
  <si>
    <t>&lt;0.01</t>
    <phoneticPr fontId="3"/>
  </si>
  <si>
    <t>&lt;0.01</t>
    <phoneticPr fontId="3"/>
  </si>
  <si>
    <t>6.9</t>
    <phoneticPr fontId="3"/>
  </si>
  <si>
    <t>8.8</t>
    <phoneticPr fontId="3"/>
  </si>
  <si>
    <t>9.6</t>
    <phoneticPr fontId="3"/>
  </si>
  <si>
    <t>12.4</t>
    <phoneticPr fontId="3"/>
  </si>
  <si>
    <t>6.9</t>
    <phoneticPr fontId="3"/>
  </si>
  <si>
    <t>9.4</t>
    <phoneticPr fontId="3"/>
  </si>
  <si>
    <t>0.019</t>
    <phoneticPr fontId="3"/>
  </si>
  <si>
    <t>0.036</t>
    <phoneticPr fontId="3"/>
  </si>
  <si>
    <t>0.022</t>
    <phoneticPr fontId="3"/>
  </si>
  <si>
    <t>0.016</t>
    <phoneticPr fontId="3"/>
  </si>
  <si>
    <t>0.027</t>
    <phoneticPr fontId="3"/>
  </si>
  <si>
    <t>0.028</t>
    <phoneticPr fontId="3"/>
  </si>
  <si>
    <t>0.031</t>
    <phoneticPr fontId="3"/>
  </si>
  <si>
    <t>0.036</t>
    <phoneticPr fontId="3"/>
  </si>
  <si>
    <t>0.046</t>
    <phoneticPr fontId="3"/>
  </si>
  <si>
    <t>0.052</t>
    <phoneticPr fontId="3"/>
  </si>
  <si>
    <t>0.029</t>
    <phoneticPr fontId="3"/>
  </si>
  <si>
    <t>10.2</t>
    <phoneticPr fontId="3"/>
  </si>
  <si>
    <t>9.5</t>
    <phoneticPr fontId="3"/>
  </si>
  <si>
    <t>15.9</t>
    <phoneticPr fontId="3"/>
  </si>
  <si>
    <t>13.2</t>
    <phoneticPr fontId="3"/>
  </si>
  <si>
    <t>12.5</t>
    <phoneticPr fontId="3"/>
  </si>
  <si>
    <t>12.5</t>
    <phoneticPr fontId="3"/>
  </si>
  <si>
    <t>13.1</t>
    <phoneticPr fontId="3"/>
  </si>
  <si>
    <t>14.4</t>
    <phoneticPr fontId="3"/>
  </si>
  <si>
    <t>16.1</t>
    <phoneticPr fontId="3"/>
  </si>
  <si>
    <t>20.2</t>
    <phoneticPr fontId="3"/>
  </si>
  <si>
    <t>19.4</t>
    <phoneticPr fontId="3"/>
  </si>
  <si>
    <t>20.2</t>
    <phoneticPr fontId="3"/>
  </si>
  <si>
    <t>14.2</t>
    <phoneticPr fontId="3"/>
  </si>
  <si>
    <t>カルシウム、マグネシウム等（硬度）</t>
    <phoneticPr fontId="3"/>
  </si>
  <si>
    <t>21</t>
    <phoneticPr fontId="3"/>
  </si>
  <si>
    <t>20</t>
    <phoneticPr fontId="3"/>
  </si>
  <si>
    <t>32</t>
    <phoneticPr fontId="3"/>
  </si>
  <si>
    <t>30</t>
    <phoneticPr fontId="3"/>
  </si>
  <si>
    <t>30</t>
    <phoneticPr fontId="3"/>
  </si>
  <si>
    <t>31</t>
    <phoneticPr fontId="3"/>
  </si>
  <si>
    <t>29</t>
    <phoneticPr fontId="3"/>
  </si>
  <si>
    <t>28</t>
    <phoneticPr fontId="3"/>
  </si>
  <si>
    <t>26</t>
    <phoneticPr fontId="3"/>
  </si>
  <si>
    <t>26</t>
    <phoneticPr fontId="3"/>
  </si>
  <si>
    <t>29</t>
    <phoneticPr fontId="3"/>
  </si>
  <si>
    <t>75</t>
    <phoneticPr fontId="3"/>
  </si>
  <si>
    <t>94</t>
    <phoneticPr fontId="3"/>
  </si>
  <si>
    <t>99</t>
    <phoneticPr fontId="3"/>
  </si>
  <si>
    <t>82</t>
    <phoneticPr fontId="3"/>
  </si>
  <si>
    <t>82</t>
    <phoneticPr fontId="3"/>
  </si>
  <si>
    <t>85</t>
    <phoneticPr fontId="3"/>
  </si>
  <si>
    <t>83</t>
    <phoneticPr fontId="3"/>
  </si>
  <si>
    <t>89</t>
    <phoneticPr fontId="3"/>
  </si>
  <si>
    <t>81</t>
    <phoneticPr fontId="3"/>
  </si>
  <si>
    <t>96</t>
    <phoneticPr fontId="3"/>
  </si>
  <si>
    <t>103</t>
    <phoneticPr fontId="3"/>
  </si>
  <si>
    <t>103</t>
    <phoneticPr fontId="3"/>
  </si>
  <si>
    <t>88</t>
    <phoneticPr fontId="3"/>
  </si>
  <si>
    <t>&lt;0.02</t>
    <phoneticPr fontId="3"/>
  </si>
  <si>
    <t>&lt;0.02</t>
    <phoneticPr fontId="3"/>
  </si>
  <si>
    <t>0.000002</t>
    <phoneticPr fontId="3"/>
  </si>
  <si>
    <t>0.000003</t>
    <phoneticPr fontId="3"/>
  </si>
  <si>
    <t>0.000001</t>
    <phoneticPr fontId="3"/>
  </si>
  <si>
    <t>&lt;0.000001</t>
    <phoneticPr fontId="3"/>
  </si>
  <si>
    <t>0.003</t>
    <phoneticPr fontId="3"/>
  </si>
  <si>
    <t>フェノール類</t>
    <phoneticPr fontId="3"/>
  </si>
  <si>
    <t>&lt;0.0005</t>
    <phoneticPr fontId="3"/>
  </si>
  <si>
    <t>&lt;0.0005</t>
    <phoneticPr fontId="3"/>
  </si>
  <si>
    <t>&lt;0.0005</t>
    <phoneticPr fontId="3"/>
  </si>
  <si>
    <t>&lt;0.0005</t>
    <phoneticPr fontId="3"/>
  </si>
  <si>
    <t>&lt;0.0005</t>
    <phoneticPr fontId="3"/>
  </si>
  <si>
    <t>有機物（全有機炭素(TOC)の量）</t>
    <phoneticPr fontId="3"/>
  </si>
  <si>
    <t>0.7</t>
    <phoneticPr fontId="3"/>
  </si>
  <si>
    <t>1.4</t>
    <phoneticPr fontId="3"/>
  </si>
  <si>
    <t>1.4</t>
    <phoneticPr fontId="3"/>
  </si>
  <si>
    <t>1.6</t>
    <phoneticPr fontId="3"/>
  </si>
  <si>
    <t>1.5</t>
    <phoneticPr fontId="3"/>
  </si>
  <si>
    <t>1.2</t>
    <phoneticPr fontId="3"/>
  </si>
  <si>
    <t>0.9</t>
    <phoneticPr fontId="3"/>
  </si>
  <si>
    <t>1.5</t>
    <phoneticPr fontId="3"/>
  </si>
  <si>
    <t>1.0</t>
    <phoneticPr fontId="3"/>
  </si>
  <si>
    <t>1.0</t>
    <phoneticPr fontId="3"/>
  </si>
  <si>
    <t>1.2</t>
    <phoneticPr fontId="3"/>
  </si>
  <si>
    <t>0.9</t>
    <phoneticPr fontId="3"/>
  </si>
  <si>
    <t>1.6</t>
    <phoneticPr fontId="3"/>
  </si>
  <si>
    <t>0.7</t>
    <phoneticPr fontId="3"/>
  </si>
  <si>
    <t>pH値</t>
    <phoneticPr fontId="3"/>
  </si>
  <si>
    <t>7.1</t>
    <phoneticPr fontId="3"/>
  </si>
  <si>
    <t>7.0</t>
    <phoneticPr fontId="3"/>
  </si>
  <si>
    <t>7.0</t>
    <phoneticPr fontId="3"/>
  </si>
  <si>
    <t>7.0</t>
    <phoneticPr fontId="3"/>
  </si>
  <si>
    <t>6.9</t>
    <phoneticPr fontId="3"/>
  </si>
  <si>
    <t>7.1</t>
    <phoneticPr fontId="3"/>
  </si>
  <si>
    <t>7.3</t>
    <phoneticPr fontId="3"/>
  </si>
  <si>
    <t>7.2</t>
    <phoneticPr fontId="3"/>
  </si>
  <si>
    <t>7.0</t>
    <phoneticPr fontId="3"/>
  </si>
  <si>
    <t>6.9</t>
    <phoneticPr fontId="3"/>
  </si>
  <si>
    <t>7.3</t>
    <phoneticPr fontId="3"/>
  </si>
  <si>
    <t>6.9</t>
    <phoneticPr fontId="3"/>
  </si>
  <si>
    <t>7.1</t>
    <phoneticPr fontId="3"/>
  </si>
  <si>
    <t>微土臭</t>
    <phoneticPr fontId="3"/>
  </si>
  <si>
    <t>微土臭</t>
    <phoneticPr fontId="3"/>
  </si>
  <si>
    <t>土臭</t>
    <phoneticPr fontId="3"/>
  </si>
  <si>
    <t>土臭</t>
    <phoneticPr fontId="3"/>
  </si>
  <si>
    <t>土臭</t>
    <phoneticPr fontId="3"/>
  </si>
  <si>
    <t>藻臭</t>
    <phoneticPr fontId="3"/>
  </si>
  <si>
    <t>微土臭</t>
    <phoneticPr fontId="3"/>
  </si>
  <si>
    <t>微土臭</t>
    <phoneticPr fontId="3"/>
  </si>
  <si>
    <t>微土臭</t>
    <phoneticPr fontId="3"/>
  </si>
  <si>
    <t>度</t>
    <phoneticPr fontId="3"/>
  </si>
  <si>
    <t>4.2</t>
    <phoneticPr fontId="3"/>
  </si>
  <si>
    <t>12</t>
    <phoneticPr fontId="3"/>
  </si>
  <si>
    <t>6.2</t>
    <phoneticPr fontId="3"/>
  </si>
  <si>
    <t>8.2</t>
    <phoneticPr fontId="3"/>
  </si>
  <si>
    <t>8.3</t>
    <phoneticPr fontId="3"/>
  </si>
  <si>
    <t>5.5</t>
    <phoneticPr fontId="3"/>
  </si>
  <si>
    <t>5.5</t>
    <phoneticPr fontId="3"/>
  </si>
  <si>
    <t>8.6</t>
    <phoneticPr fontId="3"/>
  </si>
  <si>
    <t>5.1</t>
    <phoneticPr fontId="3"/>
  </si>
  <si>
    <t>6.4</t>
    <phoneticPr fontId="3"/>
  </si>
  <si>
    <t>6.0</t>
    <phoneticPr fontId="3"/>
  </si>
  <si>
    <t>12</t>
    <phoneticPr fontId="3"/>
  </si>
  <si>
    <t>4.2</t>
    <phoneticPr fontId="3"/>
  </si>
  <si>
    <t>6.8</t>
    <phoneticPr fontId="3"/>
  </si>
  <si>
    <t>7.8</t>
    <phoneticPr fontId="3"/>
  </si>
  <si>
    <t>22</t>
    <phoneticPr fontId="3"/>
  </si>
  <si>
    <t>5.8</t>
    <phoneticPr fontId="3"/>
  </si>
  <si>
    <t>5.7</t>
    <phoneticPr fontId="3"/>
  </si>
  <si>
    <t>5.8</t>
    <phoneticPr fontId="3"/>
  </si>
  <si>
    <t>2.6</t>
    <phoneticPr fontId="3"/>
  </si>
  <si>
    <t>2.6</t>
    <phoneticPr fontId="3"/>
  </si>
  <si>
    <t>9.7</t>
    <phoneticPr fontId="3"/>
  </si>
  <si>
    <t>4.2</t>
    <phoneticPr fontId="3"/>
  </si>
  <si>
    <t>3.8</t>
    <phoneticPr fontId="3"/>
  </si>
  <si>
    <t>7.7</t>
    <phoneticPr fontId="3"/>
  </si>
  <si>
    <t>2.7</t>
    <phoneticPr fontId="3"/>
  </si>
  <si>
    <t>2.6</t>
    <phoneticPr fontId="3"/>
  </si>
  <si>
    <t>7.1</t>
    <phoneticPr fontId="3"/>
  </si>
  <si>
    <t>最高</t>
    <phoneticPr fontId="3"/>
  </si>
  <si>
    <t>&lt;0.0015</t>
    <phoneticPr fontId="3"/>
  </si>
  <si>
    <t>&lt;0.0015</t>
    <phoneticPr fontId="3"/>
  </si>
  <si>
    <t>&lt;0.0015</t>
    <phoneticPr fontId="3"/>
  </si>
  <si>
    <t>&lt;0.0015</t>
    <phoneticPr fontId="3"/>
  </si>
  <si>
    <t>&lt;0.0002</t>
    <phoneticPr fontId="3"/>
  </si>
  <si>
    <t>-</t>
    <phoneticPr fontId="3"/>
  </si>
  <si>
    <t>&lt;0.0004</t>
    <phoneticPr fontId="3"/>
  </si>
  <si>
    <t>&lt;0.0004</t>
    <phoneticPr fontId="3"/>
  </si>
  <si>
    <t>&lt;0.0004</t>
    <phoneticPr fontId="3"/>
  </si>
  <si>
    <t>&lt;0.001</t>
    <phoneticPr fontId="3"/>
  </si>
  <si>
    <t>フタル酸ジ(2-エチルヘキシル)</t>
    <phoneticPr fontId="3"/>
  </si>
  <si>
    <t>&lt;0.008</t>
    <phoneticPr fontId="3"/>
  </si>
  <si>
    <t>&lt;0.008</t>
    <phoneticPr fontId="3"/>
  </si>
  <si>
    <t>&lt;0.008</t>
    <phoneticPr fontId="3"/>
  </si>
  <si>
    <t>ジクロロアセトニトリル</t>
    <phoneticPr fontId="3"/>
  </si>
  <si>
    <t>21</t>
    <phoneticPr fontId="3"/>
  </si>
  <si>
    <t>20</t>
    <phoneticPr fontId="3"/>
  </si>
  <si>
    <t>32</t>
    <phoneticPr fontId="3"/>
  </si>
  <si>
    <t>30</t>
    <phoneticPr fontId="3"/>
  </si>
  <si>
    <t>31</t>
    <phoneticPr fontId="3"/>
  </si>
  <si>
    <t>29</t>
    <phoneticPr fontId="3"/>
  </si>
  <si>
    <t>28</t>
    <phoneticPr fontId="3"/>
  </si>
  <si>
    <t>26</t>
    <phoneticPr fontId="3"/>
  </si>
  <si>
    <t>29</t>
    <phoneticPr fontId="3"/>
  </si>
  <si>
    <t>28</t>
    <phoneticPr fontId="3"/>
  </si>
  <si>
    <t>31</t>
    <phoneticPr fontId="3"/>
  </si>
  <si>
    <t>0.019</t>
    <phoneticPr fontId="3"/>
  </si>
  <si>
    <t>0.036</t>
    <phoneticPr fontId="3"/>
  </si>
  <si>
    <t>0.022</t>
    <phoneticPr fontId="3"/>
  </si>
  <si>
    <t>0.016</t>
    <phoneticPr fontId="3"/>
  </si>
  <si>
    <t>0.027</t>
    <phoneticPr fontId="3"/>
  </si>
  <si>
    <t>0.028</t>
    <phoneticPr fontId="3"/>
  </si>
  <si>
    <t>0.031</t>
    <phoneticPr fontId="3"/>
  </si>
  <si>
    <t>0.046</t>
    <phoneticPr fontId="3"/>
  </si>
  <si>
    <t>0.052</t>
    <phoneticPr fontId="3"/>
  </si>
  <si>
    <t>2.8</t>
    <phoneticPr fontId="3"/>
  </si>
  <si>
    <t>2.8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</si>
  <si>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</si>
  <si>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5.6</t>
    <phoneticPr fontId="3"/>
  </si>
  <si>
    <t>5.6</t>
    <phoneticPr fontId="3"/>
  </si>
  <si>
    <t>臭気強度（TON）</t>
    <phoneticPr fontId="3"/>
  </si>
  <si>
    <t>4</t>
    <phoneticPr fontId="3"/>
  </si>
  <si>
    <t>4</t>
    <phoneticPr fontId="3"/>
  </si>
  <si>
    <t>4</t>
    <phoneticPr fontId="3"/>
  </si>
  <si>
    <t>75</t>
    <phoneticPr fontId="3"/>
  </si>
  <si>
    <t>94</t>
    <phoneticPr fontId="3"/>
  </si>
  <si>
    <t>99</t>
    <phoneticPr fontId="3"/>
  </si>
  <si>
    <t>85</t>
    <phoneticPr fontId="3"/>
  </si>
  <si>
    <t>83</t>
    <phoneticPr fontId="3"/>
  </si>
  <si>
    <t>85</t>
    <phoneticPr fontId="3"/>
  </si>
  <si>
    <t>89</t>
    <phoneticPr fontId="3"/>
  </si>
  <si>
    <t>81</t>
    <phoneticPr fontId="3"/>
  </si>
  <si>
    <t>81</t>
    <phoneticPr fontId="3"/>
  </si>
  <si>
    <t>96</t>
    <phoneticPr fontId="3"/>
  </si>
  <si>
    <t>103</t>
    <phoneticPr fontId="3"/>
  </si>
  <si>
    <t>89</t>
    <phoneticPr fontId="3"/>
  </si>
  <si>
    <t>7.8</t>
    <phoneticPr fontId="3"/>
  </si>
  <si>
    <t>5.7</t>
    <phoneticPr fontId="3"/>
  </si>
  <si>
    <t>7.1</t>
    <phoneticPr fontId="3"/>
  </si>
  <si>
    <t>7.1</t>
    <phoneticPr fontId="3"/>
  </si>
  <si>
    <t>5.8</t>
    <phoneticPr fontId="3"/>
  </si>
  <si>
    <t>9.7</t>
    <phoneticPr fontId="3"/>
  </si>
  <si>
    <t>4.2</t>
    <phoneticPr fontId="3"/>
  </si>
  <si>
    <t>3.8</t>
    <phoneticPr fontId="3"/>
  </si>
  <si>
    <t>7.7</t>
    <phoneticPr fontId="3"/>
  </si>
  <si>
    <t>2.7</t>
    <phoneticPr fontId="3"/>
  </si>
  <si>
    <t>pH値</t>
    <phoneticPr fontId="3"/>
  </si>
  <si>
    <t>-</t>
    <phoneticPr fontId="3"/>
  </si>
  <si>
    <t>7.1</t>
    <phoneticPr fontId="3"/>
  </si>
  <si>
    <t>7.0</t>
    <phoneticPr fontId="3"/>
  </si>
  <si>
    <t>6.9</t>
    <phoneticPr fontId="3"/>
  </si>
  <si>
    <t>7.3</t>
    <phoneticPr fontId="3"/>
  </si>
  <si>
    <t>7.2</t>
    <phoneticPr fontId="3"/>
  </si>
  <si>
    <t>腐食性(ランゲリア指数)</t>
    <phoneticPr fontId="3"/>
  </si>
  <si>
    <t>-</t>
    <phoneticPr fontId="3"/>
  </si>
  <si>
    <t>-2.8</t>
    <phoneticPr fontId="3"/>
  </si>
  <si>
    <t>-2.7</t>
    <phoneticPr fontId="3"/>
  </si>
  <si>
    <t>-2.4</t>
    <phoneticPr fontId="3"/>
  </si>
  <si>
    <t>-2.3</t>
    <phoneticPr fontId="3"/>
  </si>
  <si>
    <t>-2.4</t>
    <phoneticPr fontId="3"/>
  </si>
  <si>
    <t>-2.2</t>
    <phoneticPr fontId="3"/>
  </si>
  <si>
    <t>-2.1</t>
    <phoneticPr fontId="3"/>
  </si>
  <si>
    <t>-2.7</t>
    <phoneticPr fontId="3"/>
  </si>
  <si>
    <t>-2.9</t>
    <phoneticPr fontId="3"/>
  </si>
  <si>
    <t>-2.6</t>
    <phoneticPr fontId="3"/>
  </si>
  <si>
    <t>-2.1</t>
    <phoneticPr fontId="3"/>
  </si>
  <si>
    <t>-2.5</t>
    <phoneticPr fontId="3"/>
  </si>
  <si>
    <t>CFU/mL</t>
    <phoneticPr fontId="3"/>
  </si>
  <si>
    <t>25000</t>
    <phoneticPr fontId="3"/>
  </si>
  <si>
    <t>3800</t>
    <phoneticPr fontId="3"/>
  </si>
  <si>
    <t>5400</t>
    <phoneticPr fontId="3"/>
  </si>
  <si>
    <t>11000</t>
    <phoneticPr fontId="3"/>
  </si>
  <si>
    <t>3800</t>
    <phoneticPr fontId="3"/>
  </si>
  <si>
    <t>&lt;0.001</t>
    <phoneticPr fontId="3"/>
  </si>
  <si>
    <t>&lt;0.001</t>
    <phoneticPr fontId="3"/>
  </si>
  <si>
    <t>0.08</t>
    <phoneticPr fontId="3"/>
  </si>
  <si>
    <t>0.27</t>
    <phoneticPr fontId="3"/>
  </si>
  <si>
    <t>0.06</t>
    <phoneticPr fontId="3"/>
  </si>
  <si>
    <t>0.07</t>
    <phoneticPr fontId="3"/>
  </si>
  <si>
    <t>0.14</t>
    <phoneticPr fontId="3"/>
  </si>
  <si>
    <t>0.04</t>
    <phoneticPr fontId="3"/>
  </si>
  <si>
    <t>0.09</t>
    <phoneticPr fontId="3"/>
  </si>
  <si>
    <t>0.13</t>
    <phoneticPr fontId="3"/>
  </si>
  <si>
    <t>CFU/100mL</t>
    <phoneticPr fontId="3"/>
  </si>
  <si>
    <t>70</t>
    <phoneticPr fontId="3"/>
  </si>
  <si>
    <t>29</t>
    <phoneticPr fontId="3"/>
  </si>
  <si>
    <t>12</t>
    <phoneticPr fontId="3"/>
  </si>
  <si>
    <t>93</t>
    <phoneticPr fontId="3"/>
  </si>
  <si>
    <t>12</t>
    <phoneticPr fontId="3"/>
  </si>
  <si>
    <t>51</t>
    <phoneticPr fontId="3"/>
  </si>
  <si>
    <t>MPN/100mL</t>
    <phoneticPr fontId="3"/>
  </si>
  <si>
    <t>9.8</t>
    <phoneticPr fontId="3"/>
  </si>
  <si>
    <t>365.4</t>
    <phoneticPr fontId="3"/>
  </si>
  <si>
    <t>40.8</t>
    <phoneticPr fontId="3"/>
  </si>
  <si>
    <t>21.3</t>
    <phoneticPr fontId="3"/>
  </si>
  <si>
    <t>22.6</t>
    <phoneticPr fontId="3"/>
  </si>
  <si>
    <t>111.9</t>
    <phoneticPr fontId="3"/>
  </si>
  <si>
    <t>35.5</t>
    <phoneticPr fontId="3"/>
  </si>
  <si>
    <t>101.2</t>
    <phoneticPr fontId="3"/>
  </si>
  <si>
    <t>62.0</t>
    <phoneticPr fontId="3"/>
  </si>
  <si>
    <t>65.7</t>
    <phoneticPr fontId="3"/>
  </si>
  <si>
    <t>86.0</t>
    <phoneticPr fontId="3"/>
  </si>
  <si>
    <t>26.9</t>
    <phoneticPr fontId="3"/>
  </si>
  <si>
    <t>79.1</t>
    <phoneticPr fontId="3"/>
  </si>
  <si>
    <t>&lt;0.02</t>
    <phoneticPr fontId="3"/>
  </si>
  <si>
    <t>0.03</t>
    <phoneticPr fontId="3"/>
  </si>
  <si>
    <t>&lt;0.02</t>
    <phoneticPr fontId="3"/>
  </si>
  <si>
    <t>0.02</t>
    <phoneticPr fontId="3"/>
  </si>
  <si>
    <t>生物化学的酸素要求量（BOD）</t>
    <phoneticPr fontId="3"/>
  </si>
  <si>
    <t>&lt;0.5</t>
    <phoneticPr fontId="3"/>
  </si>
  <si>
    <t>0.9</t>
    <phoneticPr fontId="3"/>
  </si>
  <si>
    <t>0.7</t>
    <phoneticPr fontId="3"/>
  </si>
  <si>
    <t>0.6</t>
    <phoneticPr fontId="3"/>
  </si>
  <si>
    <t>0.6</t>
    <phoneticPr fontId="3"/>
  </si>
  <si>
    <t>0.5</t>
    <phoneticPr fontId="3"/>
  </si>
  <si>
    <t>0.8</t>
    <phoneticPr fontId="3"/>
  </si>
  <si>
    <t>&lt;0.5</t>
    <phoneticPr fontId="3"/>
  </si>
  <si>
    <t>紫外線吸光度260nm（UV）</t>
    <phoneticPr fontId="3"/>
  </si>
  <si>
    <t>Abs/50mm</t>
    <phoneticPr fontId="3"/>
  </si>
  <si>
    <t>0.101</t>
    <phoneticPr fontId="3"/>
  </si>
  <si>
    <t>0.217</t>
    <phoneticPr fontId="3"/>
  </si>
  <si>
    <t>0.199</t>
    <phoneticPr fontId="3"/>
  </si>
  <si>
    <t>0.246</t>
    <phoneticPr fontId="3"/>
  </si>
  <si>
    <t>0.230</t>
    <phoneticPr fontId="3"/>
  </si>
  <si>
    <t>0.174</t>
    <phoneticPr fontId="3"/>
  </si>
  <si>
    <t>0.154</t>
    <phoneticPr fontId="3"/>
  </si>
  <si>
    <t>0.217</t>
    <phoneticPr fontId="3"/>
  </si>
  <si>
    <t>0.136</t>
    <phoneticPr fontId="3"/>
  </si>
  <si>
    <t>0.146</t>
    <phoneticPr fontId="3"/>
  </si>
  <si>
    <t>0.140</t>
    <phoneticPr fontId="3"/>
  </si>
  <si>
    <t>0.176</t>
    <phoneticPr fontId="3"/>
  </si>
  <si>
    <t>浮遊物質（SS）</t>
    <phoneticPr fontId="3"/>
  </si>
  <si>
    <t>8</t>
    <phoneticPr fontId="3"/>
  </si>
  <si>
    <t>28</t>
    <phoneticPr fontId="3"/>
  </si>
  <si>
    <t>6</t>
    <phoneticPr fontId="3"/>
  </si>
  <si>
    <t>7</t>
    <phoneticPr fontId="3"/>
  </si>
  <si>
    <t>3</t>
    <phoneticPr fontId="3"/>
  </si>
  <si>
    <t>14</t>
    <phoneticPr fontId="3"/>
  </si>
  <si>
    <t>5</t>
    <phoneticPr fontId="3"/>
  </si>
  <si>
    <t>4</t>
    <phoneticPr fontId="3"/>
  </si>
  <si>
    <t>3</t>
    <phoneticPr fontId="3"/>
  </si>
  <si>
    <t>28</t>
    <phoneticPr fontId="3"/>
  </si>
  <si>
    <t>8</t>
    <phoneticPr fontId="3"/>
  </si>
  <si>
    <t>2.7</t>
    <phoneticPr fontId="3"/>
  </si>
  <si>
    <t>2.7</t>
    <phoneticPr fontId="3"/>
  </si>
  <si>
    <t>溶存酸素（DO）</t>
    <phoneticPr fontId="3"/>
  </si>
  <si>
    <t>11.1</t>
    <phoneticPr fontId="3"/>
  </si>
  <si>
    <t>9.0</t>
    <phoneticPr fontId="3"/>
  </si>
  <si>
    <t>8.5</t>
    <phoneticPr fontId="3"/>
  </si>
  <si>
    <t>7.8</t>
    <phoneticPr fontId="3"/>
  </si>
  <si>
    <t>6.6</t>
    <phoneticPr fontId="3"/>
  </si>
  <si>
    <t>7.4</t>
    <phoneticPr fontId="3"/>
  </si>
  <si>
    <t>9.2</t>
    <phoneticPr fontId="3"/>
  </si>
  <si>
    <t>10.6</t>
    <phoneticPr fontId="3"/>
  </si>
  <si>
    <t>11.0</t>
    <phoneticPr fontId="3"/>
  </si>
  <si>
    <t>11.4</t>
    <phoneticPr fontId="3"/>
  </si>
  <si>
    <t>12.0</t>
    <phoneticPr fontId="3"/>
  </si>
  <si>
    <t>11.6</t>
    <phoneticPr fontId="3"/>
  </si>
  <si>
    <t>12.0</t>
    <phoneticPr fontId="3"/>
  </si>
  <si>
    <t>6.6</t>
    <phoneticPr fontId="3"/>
  </si>
  <si>
    <t>9.7</t>
    <phoneticPr fontId="3"/>
  </si>
  <si>
    <t>&lt;1.0</t>
    <phoneticPr fontId="3"/>
  </si>
  <si>
    <t>&lt;1.0</t>
    <phoneticPr fontId="3"/>
  </si>
  <si>
    <t>13.5</t>
    <phoneticPr fontId="3"/>
  </si>
  <si>
    <t>13.2</t>
    <phoneticPr fontId="3"/>
  </si>
  <si>
    <t>22.4</t>
    <phoneticPr fontId="3"/>
  </si>
  <si>
    <t>20.5</t>
    <phoneticPr fontId="3"/>
  </si>
  <si>
    <t>21.0</t>
    <phoneticPr fontId="3"/>
  </si>
  <si>
    <t>21.1</t>
    <phoneticPr fontId="3"/>
  </si>
  <si>
    <t>19.3</t>
    <phoneticPr fontId="3"/>
  </si>
  <si>
    <t>18.5</t>
    <phoneticPr fontId="3"/>
  </si>
  <si>
    <t>17.2</t>
    <phoneticPr fontId="3"/>
  </si>
  <si>
    <t>19.7</t>
    <phoneticPr fontId="3"/>
  </si>
  <si>
    <t>18.2</t>
    <phoneticPr fontId="3"/>
  </si>
  <si>
    <t>20.6</t>
    <phoneticPr fontId="3"/>
  </si>
  <si>
    <t>18.8</t>
    <phoneticPr fontId="3"/>
  </si>
  <si>
    <t>7.1</t>
    <phoneticPr fontId="3"/>
  </si>
  <si>
    <t>6.7</t>
    <phoneticPr fontId="3"/>
  </si>
  <si>
    <t>9.8</t>
    <phoneticPr fontId="3"/>
  </si>
  <si>
    <t>9.4</t>
    <phoneticPr fontId="3"/>
  </si>
  <si>
    <t>9.6</t>
    <phoneticPr fontId="3"/>
  </si>
  <si>
    <t>9.1</t>
    <phoneticPr fontId="3"/>
  </si>
  <si>
    <t>9.3</t>
    <phoneticPr fontId="3"/>
  </si>
  <si>
    <t>10.3</t>
    <phoneticPr fontId="3"/>
  </si>
  <si>
    <t>6.7</t>
    <phoneticPr fontId="3"/>
  </si>
  <si>
    <t>13.0</t>
    <phoneticPr fontId="3"/>
  </si>
  <si>
    <t>15.5</t>
    <phoneticPr fontId="3"/>
  </si>
  <si>
    <t>14.5</t>
    <phoneticPr fontId="3"/>
  </si>
  <si>
    <t>18.0</t>
    <phoneticPr fontId="3"/>
  </si>
  <si>
    <t>14.5</t>
    <phoneticPr fontId="3"/>
  </si>
  <si>
    <t>12.5</t>
    <phoneticPr fontId="3"/>
  </si>
  <si>
    <t>14.0</t>
    <phoneticPr fontId="3"/>
  </si>
  <si>
    <t>14.2</t>
    <phoneticPr fontId="3"/>
  </si>
  <si>
    <t>12.5</t>
    <phoneticPr fontId="3"/>
  </si>
  <si>
    <t>3.2</t>
    <phoneticPr fontId="3"/>
  </si>
  <si>
    <t>μS/cm</t>
    <phoneticPr fontId="3"/>
  </si>
  <si>
    <t>83</t>
    <phoneticPr fontId="3"/>
  </si>
  <si>
    <t>81</t>
    <phoneticPr fontId="3"/>
  </si>
  <si>
    <t>120</t>
    <phoneticPr fontId="3"/>
  </si>
  <si>
    <t>114</t>
    <phoneticPr fontId="3"/>
  </si>
  <si>
    <t>115</t>
    <phoneticPr fontId="3"/>
  </si>
  <si>
    <t>112</t>
    <phoneticPr fontId="3"/>
  </si>
  <si>
    <t>110</t>
    <phoneticPr fontId="3"/>
  </si>
  <si>
    <t>111</t>
    <phoneticPr fontId="3"/>
  </si>
  <si>
    <t>118</t>
    <phoneticPr fontId="3"/>
  </si>
  <si>
    <t>126</t>
    <phoneticPr fontId="3"/>
  </si>
  <si>
    <t>132</t>
    <phoneticPr fontId="3"/>
  </si>
  <si>
    <t>132</t>
    <phoneticPr fontId="3"/>
  </si>
  <si>
    <t>81</t>
    <phoneticPr fontId="3"/>
  </si>
  <si>
    <t>0.014</t>
    <phoneticPr fontId="3"/>
  </si>
  <si>
    <t>0.026</t>
    <phoneticPr fontId="3"/>
  </si>
  <si>
    <t>0.015</t>
    <phoneticPr fontId="3"/>
  </si>
  <si>
    <t>0.008</t>
    <phoneticPr fontId="3"/>
  </si>
  <si>
    <t>0.005</t>
    <phoneticPr fontId="3"/>
  </si>
  <si>
    <t>0.005</t>
    <phoneticPr fontId="3"/>
  </si>
  <si>
    <t>&lt;0.005</t>
    <phoneticPr fontId="3"/>
  </si>
  <si>
    <t>0.012</t>
    <phoneticPr fontId="3"/>
  </si>
  <si>
    <t>0.018</t>
    <phoneticPr fontId="3"/>
  </si>
  <si>
    <t>0.027</t>
    <phoneticPr fontId="3"/>
  </si>
  <si>
    <t>0.033</t>
    <phoneticPr fontId="3"/>
  </si>
  <si>
    <t>0.033</t>
    <phoneticPr fontId="3"/>
  </si>
  <si>
    <t>0.042</t>
    <phoneticPr fontId="3"/>
  </si>
  <si>
    <t>0.049</t>
    <phoneticPr fontId="3"/>
  </si>
  <si>
    <t>0.021</t>
    <phoneticPr fontId="3"/>
  </si>
  <si>
    <t>1.2</t>
    <phoneticPr fontId="3"/>
  </si>
  <si>
    <t>0.016</t>
    <phoneticPr fontId="3"/>
  </si>
  <si>
    <t>0.011</t>
    <phoneticPr fontId="3"/>
  </si>
  <si>
    <t>平成 29年度</t>
  </si>
  <si>
    <t>採水年月日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</si>
  <si>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</si>
  <si>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-</t>
    <phoneticPr fontId="3"/>
  </si>
  <si>
    <t>-</t>
    <phoneticPr fontId="3"/>
  </si>
  <si>
    <t>晴</t>
    <phoneticPr fontId="3"/>
  </si>
  <si>
    <t>曇</t>
    <phoneticPr fontId="3"/>
  </si>
  <si>
    <t>晴</t>
    <phoneticPr fontId="3"/>
  </si>
  <si>
    <t>曇</t>
    <phoneticPr fontId="3"/>
  </si>
  <si>
    <t>雪</t>
    <phoneticPr fontId="3"/>
  </si>
  <si>
    <t>晴</t>
    <phoneticPr fontId="3"/>
  </si>
  <si>
    <t>-</t>
    <phoneticPr fontId="3"/>
  </si>
  <si>
    <t>晴</t>
    <phoneticPr fontId="3"/>
  </si>
  <si>
    <t>曇</t>
    <phoneticPr fontId="3"/>
  </si>
  <si>
    <t>曇</t>
    <phoneticPr fontId="3"/>
  </si>
  <si>
    <t>晴</t>
    <phoneticPr fontId="3"/>
  </si>
  <si>
    <t>雪</t>
    <phoneticPr fontId="3"/>
  </si>
  <si>
    <t>雨</t>
    <phoneticPr fontId="3"/>
  </si>
  <si>
    <t>雪</t>
    <phoneticPr fontId="3"/>
  </si>
  <si>
    <t>℃</t>
    <phoneticPr fontId="3"/>
  </si>
  <si>
    <t>17.2</t>
    <phoneticPr fontId="3"/>
  </si>
  <si>
    <t>20.7</t>
    <phoneticPr fontId="3"/>
  </si>
  <si>
    <t>水温</t>
    <phoneticPr fontId="3"/>
  </si>
  <si>
    <t>℃</t>
    <phoneticPr fontId="3"/>
  </si>
  <si>
    <t>23.0</t>
    <phoneticPr fontId="3"/>
  </si>
  <si>
    <t>11.3</t>
    <phoneticPr fontId="3"/>
  </si>
  <si>
    <t>柴田乃理子</t>
    <phoneticPr fontId="3"/>
  </si>
  <si>
    <t>筒井佳伸</t>
    <phoneticPr fontId="3"/>
  </si>
  <si>
    <t>筒井佳伸</t>
    <phoneticPr fontId="3"/>
  </si>
  <si>
    <t>作田立子</t>
    <phoneticPr fontId="3"/>
  </si>
  <si>
    <t>作田立子</t>
    <phoneticPr fontId="3"/>
  </si>
  <si>
    <t>保坂重己</t>
    <phoneticPr fontId="3"/>
  </si>
  <si>
    <t>松田宏之</t>
    <phoneticPr fontId="3"/>
  </si>
  <si>
    <t>筒井佳伸</t>
    <phoneticPr fontId="3"/>
  </si>
  <si>
    <t>石川政弥</t>
    <phoneticPr fontId="3"/>
  </si>
  <si>
    <t>松田宏之</t>
    <phoneticPr fontId="3"/>
  </si>
  <si>
    <t>浄水課</t>
    <phoneticPr fontId="3"/>
  </si>
  <si>
    <t>浄水課</t>
    <phoneticPr fontId="3"/>
  </si>
  <si>
    <t>個/mL</t>
    <phoneticPr fontId="3"/>
  </si>
  <si>
    <t>30</t>
    <phoneticPr fontId="3"/>
  </si>
  <si>
    <t>240</t>
    <phoneticPr fontId="3"/>
  </si>
  <si>
    <t>定量実施</t>
    <phoneticPr fontId="3"/>
  </si>
  <si>
    <t>定量実施</t>
    <phoneticPr fontId="3"/>
  </si>
  <si>
    <t>-</t>
    <phoneticPr fontId="3"/>
  </si>
  <si>
    <t>&lt;0.0003</t>
    <phoneticPr fontId="3"/>
  </si>
  <si>
    <t>&lt;0.0003</t>
    <phoneticPr fontId="3"/>
  </si>
  <si>
    <t>&lt;0.00005</t>
    <phoneticPr fontId="3"/>
  </si>
  <si>
    <t>&lt;0.001</t>
    <phoneticPr fontId="3"/>
  </si>
  <si>
    <t>&lt;0.001</t>
    <phoneticPr fontId="3"/>
  </si>
  <si>
    <t>&lt;0.005</t>
    <phoneticPr fontId="3"/>
  </si>
  <si>
    <t>&lt;0.005</t>
    <phoneticPr fontId="3"/>
  </si>
  <si>
    <t>mg/L</t>
    <phoneticPr fontId="3"/>
  </si>
  <si>
    <t>&lt;0.004</t>
    <phoneticPr fontId="3"/>
  </si>
  <si>
    <t>0.006</t>
    <phoneticPr fontId="3"/>
  </si>
  <si>
    <t>0.006</t>
    <phoneticPr fontId="3"/>
  </si>
  <si>
    <t>&lt;0.001</t>
    <phoneticPr fontId="3"/>
  </si>
  <si>
    <t>&lt;0.001</t>
    <phoneticPr fontId="3"/>
  </si>
  <si>
    <t>&lt;0.001</t>
    <phoneticPr fontId="3"/>
  </si>
  <si>
    <t>&lt;0.4</t>
    <phoneticPr fontId="3"/>
  </si>
  <si>
    <t>&lt;0.4</t>
    <phoneticPr fontId="3"/>
  </si>
  <si>
    <t>&lt;0.4</t>
    <phoneticPr fontId="3"/>
  </si>
  <si>
    <t>&lt;0.08</t>
    <phoneticPr fontId="3"/>
  </si>
  <si>
    <t>&lt;0.08</t>
    <phoneticPr fontId="3"/>
  </si>
  <si>
    <t>0.11</t>
    <phoneticPr fontId="3"/>
  </si>
  <si>
    <t>&lt;0.1</t>
    <phoneticPr fontId="3"/>
  </si>
  <si>
    <t>&lt;0.1</t>
    <phoneticPr fontId="3"/>
  </si>
  <si>
    <t>&lt;0.0002</t>
    <phoneticPr fontId="3"/>
  </si>
  <si>
    <t>&lt;0.0002</t>
    <phoneticPr fontId="3"/>
  </si>
  <si>
    <t>&lt;0.005</t>
    <phoneticPr fontId="3"/>
  </si>
  <si>
    <t>&lt;0.005</t>
    <phoneticPr fontId="3"/>
  </si>
  <si>
    <t>&lt;0.005</t>
    <phoneticPr fontId="3"/>
  </si>
  <si>
    <t>&lt;0.002</t>
    <phoneticPr fontId="3"/>
  </si>
  <si>
    <t>&lt;0.002</t>
    <phoneticPr fontId="3"/>
  </si>
  <si>
    <t>&lt;0.002</t>
    <phoneticPr fontId="3"/>
  </si>
  <si>
    <t>&lt;0.001</t>
    <phoneticPr fontId="3"/>
  </si>
  <si>
    <t>&lt;0.001</t>
    <phoneticPr fontId="3"/>
  </si>
  <si>
    <t>&lt;0.01</t>
    <phoneticPr fontId="3"/>
  </si>
  <si>
    <t>&lt;0.01</t>
    <phoneticPr fontId="3"/>
  </si>
  <si>
    <t>&lt;0.01</t>
    <phoneticPr fontId="3"/>
  </si>
  <si>
    <t>0.33</t>
    <phoneticPr fontId="3"/>
  </si>
  <si>
    <t>0.05</t>
    <phoneticPr fontId="3"/>
  </si>
  <si>
    <t>0.12</t>
    <phoneticPr fontId="3"/>
  </si>
  <si>
    <t>0.76</t>
    <phoneticPr fontId="3"/>
  </si>
  <si>
    <t>0.21</t>
    <phoneticPr fontId="3"/>
  </si>
  <si>
    <t>0.38</t>
    <phoneticPr fontId="3"/>
  </si>
  <si>
    <t>&lt;0.01</t>
    <phoneticPr fontId="3"/>
  </si>
  <si>
    <t>&lt;0.01</t>
    <phoneticPr fontId="3"/>
  </si>
  <si>
    <t>12.5</t>
    <phoneticPr fontId="3"/>
  </si>
  <si>
    <t>6.4</t>
    <phoneticPr fontId="3"/>
  </si>
  <si>
    <t>8.8</t>
    <phoneticPr fontId="3"/>
  </si>
  <si>
    <t>0.076</t>
    <phoneticPr fontId="3"/>
  </si>
  <si>
    <t>0.015</t>
    <phoneticPr fontId="3"/>
  </si>
  <si>
    <t>0.035</t>
    <phoneticPr fontId="3"/>
  </si>
  <si>
    <t>21.8</t>
    <phoneticPr fontId="3"/>
  </si>
  <si>
    <t>10.0</t>
    <phoneticPr fontId="3"/>
  </si>
  <si>
    <t>14.0</t>
    <phoneticPr fontId="3"/>
  </si>
  <si>
    <t>カルシウム、マグネシウム等（硬度）</t>
    <phoneticPr fontId="3"/>
  </si>
  <si>
    <t>32</t>
    <phoneticPr fontId="3"/>
  </si>
  <si>
    <t>19</t>
    <phoneticPr fontId="3"/>
  </si>
  <si>
    <t>26</t>
    <phoneticPr fontId="3"/>
  </si>
  <si>
    <t>105</t>
    <phoneticPr fontId="3"/>
  </si>
  <si>
    <t>71</t>
    <phoneticPr fontId="3"/>
  </si>
  <si>
    <t>87</t>
    <phoneticPr fontId="3"/>
  </si>
  <si>
    <t>&lt;0.02</t>
    <phoneticPr fontId="3"/>
  </si>
  <si>
    <t>&lt;0.02</t>
    <phoneticPr fontId="3"/>
  </si>
  <si>
    <t>&lt;0.000001</t>
    <phoneticPr fontId="3"/>
  </si>
  <si>
    <t>0.000002</t>
    <phoneticPr fontId="3"/>
  </si>
  <si>
    <t>&lt;0.000001</t>
    <phoneticPr fontId="3"/>
  </si>
  <si>
    <t>2-メチルイソボルネオール</t>
    <phoneticPr fontId="3"/>
  </si>
  <si>
    <t>&lt;0.000001</t>
    <phoneticPr fontId="3"/>
  </si>
  <si>
    <t>0.000001</t>
    <phoneticPr fontId="3"/>
  </si>
  <si>
    <t>&lt;0.002</t>
    <phoneticPr fontId="3"/>
  </si>
  <si>
    <t>フェノール類</t>
    <phoneticPr fontId="3"/>
  </si>
  <si>
    <t>&lt;0.0005</t>
    <phoneticPr fontId="3"/>
  </si>
  <si>
    <t>有機物（全有機炭素(TOC)の量）</t>
    <phoneticPr fontId="3"/>
  </si>
  <si>
    <t>1.6</t>
    <phoneticPr fontId="3"/>
  </si>
  <si>
    <t>0.7</t>
    <phoneticPr fontId="3"/>
  </si>
  <si>
    <t>1.0</t>
    <phoneticPr fontId="3"/>
  </si>
  <si>
    <t>pH値</t>
    <phoneticPr fontId="3"/>
  </si>
  <si>
    <t>6.9</t>
    <phoneticPr fontId="3"/>
  </si>
  <si>
    <t>藻臭</t>
    <phoneticPr fontId="3"/>
  </si>
  <si>
    <t>微藻臭</t>
    <phoneticPr fontId="3"/>
  </si>
  <si>
    <t>土臭</t>
    <phoneticPr fontId="3"/>
  </si>
  <si>
    <t>微藻臭</t>
    <phoneticPr fontId="3"/>
  </si>
  <si>
    <t>微藻臭</t>
    <phoneticPr fontId="3"/>
  </si>
  <si>
    <t>微土臭</t>
    <phoneticPr fontId="3"/>
  </si>
  <si>
    <t>微土臭</t>
    <phoneticPr fontId="3"/>
  </si>
  <si>
    <t>度</t>
    <phoneticPr fontId="3"/>
  </si>
  <si>
    <t>11</t>
    <phoneticPr fontId="3"/>
  </si>
  <si>
    <t>4.3</t>
    <phoneticPr fontId="3"/>
  </si>
  <si>
    <t>6.3</t>
    <phoneticPr fontId="3"/>
  </si>
  <si>
    <t>29</t>
    <phoneticPr fontId="3"/>
  </si>
  <si>
    <t>2.7</t>
    <phoneticPr fontId="3"/>
  </si>
  <si>
    <t>8.2</t>
    <phoneticPr fontId="3"/>
  </si>
  <si>
    <t>最高</t>
    <phoneticPr fontId="3"/>
  </si>
  <si>
    <t>&lt;0.0015</t>
    <phoneticPr fontId="3"/>
  </si>
  <si>
    <t>&lt;0.0015</t>
    <phoneticPr fontId="3"/>
  </si>
  <si>
    <t>&lt;0.0015</t>
    <phoneticPr fontId="3"/>
  </si>
  <si>
    <t>&lt;0.0004</t>
    <phoneticPr fontId="3"/>
  </si>
  <si>
    <t>&lt;0.0004</t>
    <phoneticPr fontId="3"/>
  </si>
  <si>
    <t>-</t>
    <phoneticPr fontId="3"/>
  </si>
  <si>
    <t>&lt;0.001</t>
    <phoneticPr fontId="3"/>
  </si>
  <si>
    <t>フタル酸ジ(2-エチルヘキシル)</t>
    <phoneticPr fontId="3"/>
  </si>
  <si>
    <t>&lt;0.008</t>
    <phoneticPr fontId="3"/>
  </si>
  <si>
    <t>&lt;0.008</t>
    <phoneticPr fontId="3"/>
  </si>
  <si>
    <t>ジクロロアセトニトリル</t>
    <phoneticPr fontId="3"/>
  </si>
  <si>
    <t>2.9</t>
    <phoneticPr fontId="3"/>
  </si>
  <si>
    <t>2.9</t>
    <phoneticPr fontId="3"/>
  </si>
  <si>
    <t>2.9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</si>
  <si>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</si>
  <si>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7.5</t>
    <phoneticPr fontId="3"/>
  </si>
  <si>
    <t>臭気強度（TON）</t>
    <phoneticPr fontId="3"/>
  </si>
  <si>
    <t>5</t>
    <phoneticPr fontId="3"/>
  </si>
  <si>
    <t>5</t>
    <phoneticPr fontId="3"/>
  </si>
  <si>
    <t>腐食性(ランゲリア指数)</t>
    <phoneticPr fontId="3"/>
  </si>
  <si>
    <t>-2.1</t>
    <phoneticPr fontId="3"/>
  </si>
  <si>
    <t>-3.0</t>
    <phoneticPr fontId="3"/>
  </si>
  <si>
    <t>-2.6</t>
    <phoneticPr fontId="3"/>
  </si>
  <si>
    <t>CFU/mL</t>
    <phoneticPr fontId="3"/>
  </si>
  <si>
    <t>8200</t>
    <phoneticPr fontId="3"/>
  </si>
  <si>
    <t>150</t>
    <phoneticPr fontId="3"/>
  </si>
  <si>
    <t>4600</t>
    <phoneticPr fontId="3"/>
  </si>
  <si>
    <t>64</t>
    <phoneticPr fontId="3"/>
  </si>
  <si>
    <t>0</t>
    <phoneticPr fontId="3"/>
  </si>
  <si>
    <t>24</t>
    <phoneticPr fontId="3"/>
  </si>
  <si>
    <t>MPN/100mL</t>
    <phoneticPr fontId="3"/>
  </si>
  <si>
    <t>124.6</t>
    <phoneticPr fontId="3"/>
  </si>
  <si>
    <t>4.1</t>
    <phoneticPr fontId="3"/>
  </si>
  <si>
    <t>42.9</t>
    <phoneticPr fontId="3"/>
  </si>
  <si>
    <t>&lt;0.02</t>
    <phoneticPr fontId="3"/>
  </si>
  <si>
    <t>0.09</t>
    <phoneticPr fontId="3"/>
  </si>
  <si>
    <t>&lt;0.02</t>
    <phoneticPr fontId="3"/>
  </si>
  <si>
    <t>&lt;0.5</t>
    <phoneticPr fontId="3"/>
  </si>
  <si>
    <t>&lt;0.5</t>
    <phoneticPr fontId="3"/>
  </si>
  <si>
    <t>&lt;0.5</t>
    <phoneticPr fontId="3"/>
  </si>
  <si>
    <t>0.9</t>
    <phoneticPr fontId="3"/>
  </si>
  <si>
    <t>紫外線吸光度260nm（UV）</t>
    <phoneticPr fontId="3"/>
  </si>
  <si>
    <t>0.189</t>
    <phoneticPr fontId="3"/>
  </si>
  <si>
    <t>0.109</t>
    <phoneticPr fontId="3"/>
  </si>
  <si>
    <t>0.144</t>
    <phoneticPr fontId="3"/>
  </si>
  <si>
    <t>浮遊物質（SS）</t>
    <phoneticPr fontId="3"/>
  </si>
  <si>
    <t>37</t>
    <phoneticPr fontId="3"/>
  </si>
  <si>
    <t>3</t>
    <phoneticPr fontId="3"/>
  </si>
  <si>
    <t>11</t>
    <phoneticPr fontId="3"/>
  </si>
  <si>
    <t>2.9</t>
    <phoneticPr fontId="3"/>
  </si>
  <si>
    <t>2.9</t>
    <phoneticPr fontId="3"/>
  </si>
  <si>
    <t>12.8</t>
    <phoneticPr fontId="3"/>
  </si>
  <si>
    <t>7.7</t>
    <phoneticPr fontId="3"/>
  </si>
  <si>
    <t>10.0</t>
    <phoneticPr fontId="3"/>
  </si>
  <si>
    <t>&lt;1.0</t>
    <phoneticPr fontId="3"/>
  </si>
  <si>
    <t>&lt;1.0</t>
    <phoneticPr fontId="3"/>
  </si>
  <si>
    <t>21.2</t>
    <phoneticPr fontId="3"/>
  </si>
  <si>
    <t>12.2</t>
    <phoneticPr fontId="3"/>
  </si>
  <si>
    <t>17.4</t>
    <phoneticPr fontId="3"/>
  </si>
  <si>
    <t>10.5</t>
    <phoneticPr fontId="3"/>
  </si>
  <si>
    <t>6.7</t>
    <phoneticPr fontId="3"/>
  </si>
  <si>
    <t>8.6</t>
    <phoneticPr fontId="3"/>
  </si>
  <si>
    <t>17.1</t>
    <phoneticPr fontId="3"/>
  </si>
  <si>
    <t>10.0</t>
    <phoneticPr fontId="3"/>
  </si>
  <si>
    <t>13.1</t>
    <phoneticPr fontId="3"/>
  </si>
  <si>
    <t>10.0</t>
    <phoneticPr fontId="3"/>
  </si>
  <si>
    <t>3.3</t>
    <phoneticPr fontId="3"/>
  </si>
  <si>
    <t>μS/cm</t>
    <phoneticPr fontId="3"/>
  </si>
  <si>
    <t>139</t>
    <phoneticPr fontId="3"/>
  </si>
  <si>
    <t>82</t>
    <phoneticPr fontId="3"/>
  </si>
  <si>
    <t>108</t>
    <phoneticPr fontId="3"/>
  </si>
  <si>
    <t>0.074</t>
    <phoneticPr fontId="3"/>
  </si>
  <si>
    <t>0.007</t>
    <phoneticPr fontId="3"/>
  </si>
  <si>
    <t>0.026</t>
    <phoneticPr fontId="3"/>
  </si>
  <si>
    <t>1.2</t>
    <phoneticPr fontId="3"/>
  </si>
  <si>
    <t>&lt;0.001</t>
    <phoneticPr fontId="3"/>
  </si>
  <si>
    <t>総トリハロメタン生成能は、12/18採水、12/20検査終了</t>
    <phoneticPr fontId="3"/>
  </si>
  <si>
    <t>-</t>
    <phoneticPr fontId="3"/>
  </si>
  <si>
    <t>-</t>
    <phoneticPr fontId="3"/>
  </si>
  <si>
    <t>平成30年度</t>
    <phoneticPr fontId="3"/>
  </si>
  <si>
    <t>平成30年度</t>
    <phoneticPr fontId="3"/>
  </si>
  <si>
    <t>25.0</t>
    <phoneticPr fontId="3"/>
  </si>
  <si>
    <t>21.8</t>
    <phoneticPr fontId="3"/>
  </si>
  <si>
    <t>23.0</t>
    <phoneticPr fontId="3"/>
  </si>
  <si>
    <t>3.0</t>
    <phoneticPr fontId="3"/>
  </si>
  <si>
    <t>12.5</t>
    <phoneticPr fontId="3"/>
  </si>
  <si>
    <t>佐藤公輝</t>
    <phoneticPr fontId="3"/>
  </si>
  <si>
    <t>松田宏之</t>
    <phoneticPr fontId="3"/>
  </si>
  <si>
    <t>加賀屋太一</t>
    <phoneticPr fontId="3"/>
  </si>
  <si>
    <t>竹田一也</t>
    <phoneticPr fontId="3"/>
  </si>
  <si>
    <t>筒井佳伸</t>
    <phoneticPr fontId="3"/>
  </si>
  <si>
    <t>井上貴尋</t>
    <phoneticPr fontId="3"/>
  </si>
  <si>
    <t>米田圭介</t>
    <phoneticPr fontId="3"/>
  </si>
  <si>
    <t>1800</t>
    <phoneticPr fontId="3"/>
  </si>
  <si>
    <t>60</t>
    <phoneticPr fontId="3"/>
  </si>
  <si>
    <t>404</t>
    <phoneticPr fontId="3"/>
  </si>
  <si>
    <t>&lt;0.0003</t>
    <phoneticPr fontId="3"/>
  </si>
  <si>
    <t>&lt;0.00005</t>
    <phoneticPr fontId="3"/>
  </si>
  <si>
    <t>&lt;0.001</t>
    <phoneticPr fontId="3"/>
  </si>
  <si>
    <t>0.001</t>
    <phoneticPr fontId="3"/>
  </si>
  <si>
    <t>&lt;0.005</t>
    <phoneticPr fontId="3"/>
  </si>
  <si>
    <t>mg/L</t>
    <phoneticPr fontId="3"/>
  </si>
  <si>
    <t>&lt;0.004</t>
    <phoneticPr fontId="3"/>
  </si>
  <si>
    <t>&lt;0.4</t>
    <phoneticPr fontId="3"/>
  </si>
  <si>
    <t>0.15</t>
    <phoneticPr fontId="3"/>
  </si>
  <si>
    <t>&lt;0.1</t>
    <phoneticPr fontId="3"/>
  </si>
  <si>
    <t>&lt;0.1</t>
    <phoneticPr fontId="3"/>
  </si>
  <si>
    <t>&lt;0.1</t>
    <phoneticPr fontId="3"/>
  </si>
  <si>
    <t>&lt;0.0002</t>
    <phoneticPr fontId="3"/>
  </si>
  <si>
    <t>&lt;0.0002</t>
    <phoneticPr fontId="3"/>
  </si>
  <si>
    <t>&lt;0.005</t>
    <phoneticPr fontId="3"/>
  </si>
  <si>
    <t>&lt;0.005</t>
    <phoneticPr fontId="3"/>
  </si>
  <si>
    <t>&lt;0.002</t>
    <phoneticPr fontId="3"/>
  </si>
  <si>
    <t>&lt;0.001</t>
    <phoneticPr fontId="3"/>
  </si>
  <si>
    <t>&lt;0.001</t>
    <phoneticPr fontId="3"/>
  </si>
  <si>
    <t>&lt;0.001</t>
    <phoneticPr fontId="3"/>
  </si>
  <si>
    <t>&lt;0.01</t>
    <phoneticPr fontId="3"/>
  </si>
  <si>
    <t>&lt;0.01</t>
    <phoneticPr fontId="3"/>
  </si>
  <si>
    <t>0.21</t>
    <phoneticPr fontId="3"/>
  </si>
  <si>
    <t>0.08</t>
    <phoneticPr fontId="3"/>
  </si>
  <si>
    <t>0.12</t>
    <phoneticPr fontId="3"/>
  </si>
  <si>
    <t>0.54</t>
    <phoneticPr fontId="3"/>
  </si>
  <si>
    <t>0.01</t>
    <phoneticPr fontId="3"/>
  </si>
  <si>
    <t>0.36</t>
    <phoneticPr fontId="3"/>
  </si>
  <si>
    <t>12.6</t>
    <phoneticPr fontId="3"/>
  </si>
  <si>
    <t>9.3</t>
    <phoneticPr fontId="3"/>
  </si>
  <si>
    <t>0.069</t>
    <phoneticPr fontId="3"/>
  </si>
  <si>
    <t>0.014</t>
    <phoneticPr fontId="3"/>
  </si>
  <si>
    <t>18.8</t>
    <phoneticPr fontId="3"/>
  </si>
  <si>
    <t>9.9</t>
    <phoneticPr fontId="3"/>
  </si>
  <si>
    <t>13.5</t>
    <phoneticPr fontId="3"/>
  </si>
  <si>
    <t>カルシウム、マグネシウム等（硬度）</t>
    <phoneticPr fontId="3"/>
  </si>
  <si>
    <t>31</t>
    <phoneticPr fontId="3"/>
  </si>
  <si>
    <t>17</t>
    <phoneticPr fontId="3"/>
  </si>
  <si>
    <t>26</t>
    <phoneticPr fontId="3"/>
  </si>
  <si>
    <t>94</t>
    <phoneticPr fontId="3"/>
  </si>
  <si>
    <t>57</t>
    <phoneticPr fontId="3"/>
  </si>
  <si>
    <t>&lt;0.02</t>
    <phoneticPr fontId="3"/>
  </si>
  <si>
    <t>&lt;0.02</t>
    <phoneticPr fontId="3"/>
  </si>
  <si>
    <t>&lt;0.000001</t>
    <phoneticPr fontId="3"/>
  </si>
  <si>
    <t>&lt;0.000001</t>
    <phoneticPr fontId="3"/>
  </si>
  <si>
    <t>0.000002</t>
    <phoneticPr fontId="3"/>
  </si>
  <si>
    <t>0.000001</t>
    <phoneticPr fontId="3"/>
  </si>
  <si>
    <t>2-メチルイソボルネオール</t>
    <phoneticPr fontId="3"/>
  </si>
  <si>
    <t>&lt;0.002</t>
    <phoneticPr fontId="3"/>
  </si>
  <si>
    <t>フェノール類</t>
    <phoneticPr fontId="3"/>
  </si>
  <si>
    <t>&lt;0.0005</t>
    <phoneticPr fontId="3"/>
  </si>
  <si>
    <t>&lt;0.0005</t>
    <phoneticPr fontId="3"/>
  </si>
  <si>
    <t>有機物（全有機炭素(TOC)の量）</t>
    <phoneticPr fontId="3"/>
  </si>
  <si>
    <t>1.8</t>
    <phoneticPr fontId="3"/>
  </si>
  <si>
    <t>0.8</t>
    <phoneticPr fontId="3"/>
  </si>
  <si>
    <t>1.1</t>
    <phoneticPr fontId="3"/>
  </si>
  <si>
    <t>pH値</t>
    <phoneticPr fontId="3"/>
  </si>
  <si>
    <t>-</t>
    <phoneticPr fontId="3"/>
  </si>
  <si>
    <t>7.3</t>
    <phoneticPr fontId="3"/>
  </si>
  <si>
    <t>6.8</t>
    <phoneticPr fontId="3"/>
  </si>
  <si>
    <t>7.1</t>
    <phoneticPr fontId="3"/>
  </si>
  <si>
    <t>微土臭</t>
    <phoneticPr fontId="3"/>
  </si>
  <si>
    <t>土臭</t>
    <phoneticPr fontId="3"/>
  </si>
  <si>
    <t>藻臭</t>
    <phoneticPr fontId="3"/>
  </si>
  <si>
    <t>土臭</t>
    <phoneticPr fontId="3"/>
  </si>
  <si>
    <t>8.4</t>
    <phoneticPr fontId="3"/>
  </si>
  <si>
    <t>4.6</t>
    <phoneticPr fontId="3"/>
  </si>
  <si>
    <t>6.1</t>
    <phoneticPr fontId="3"/>
  </si>
  <si>
    <t>15</t>
    <phoneticPr fontId="3"/>
  </si>
  <si>
    <t>3.4</t>
    <phoneticPr fontId="3"/>
  </si>
  <si>
    <t>6.6</t>
    <phoneticPr fontId="3"/>
  </si>
  <si>
    <t>項目10および45は5月21日採水</t>
    <phoneticPr fontId="3"/>
  </si>
  <si>
    <t>項目36および39は7月23日採水</t>
    <phoneticPr fontId="3"/>
  </si>
  <si>
    <t>項目44は8月21日採水</t>
    <phoneticPr fontId="3"/>
  </si>
  <si>
    <t>項目42および43は10月23日採水</t>
    <phoneticPr fontId="3"/>
  </si>
  <si>
    <t>項目44は11月14日採水</t>
    <phoneticPr fontId="3"/>
  </si>
  <si>
    <t>項目44および45は2月19日採水</t>
    <phoneticPr fontId="3"/>
  </si>
  <si>
    <t>最高</t>
    <phoneticPr fontId="3"/>
  </si>
  <si>
    <t>&lt;0.0015</t>
    <phoneticPr fontId="3"/>
  </si>
  <si>
    <t>2.5</t>
    <phoneticPr fontId="3"/>
  </si>
  <si>
    <t>5.1</t>
    <phoneticPr fontId="3"/>
  </si>
  <si>
    <t>3</t>
    <phoneticPr fontId="3"/>
  </si>
  <si>
    <t>腐食性(ランゲリア指数)</t>
    <phoneticPr fontId="3"/>
  </si>
  <si>
    <t>-2.2</t>
    <phoneticPr fontId="3"/>
  </si>
  <si>
    <t>-3.1</t>
    <phoneticPr fontId="3"/>
  </si>
  <si>
    <t>5700</t>
    <phoneticPr fontId="3"/>
  </si>
  <si>
    <t>2600</t>
    <phoneticPr fontId="3"/>
  </si>
  <si>
    <t>4000</t>
    <phoneticPr fontId="3"/>
  </si>
  <si>
    <t>44</t>
    <phoneticPr fontId="3"/>
  </si>
  <si>
    <t>23</t>
    <phoneticPr fontId="3"/>
  </si>
  <si>
    <t>387.3</t>
    <phoneticPr fontId="3"/>
  </si>
  <si>
    <t>8.4</t>
    <phoneticPr fontId="3"/>
  </si>
  <si>
    <t>72.0</t>
    <phoneticPr fontId="3"/>
  </si>
  <si>
    <t>0.07</t>
    <phoneticPr fontId="3"/>
  </si>
  <si>
    <t>0.02</t>
    <phoneticPr fontId="3"/>
  </si>
  <si>
    <t>1.1</t>
    <phoneticPr fontId="3"/>
  </si>
  <si>
    <t>0.255</t>
    <phoneticPr fontId="3"/>
  </si>
  <si>
    <t>0.104</t>
    <phoneticPr fontId="3"/>
  </si>
  <si>
    <t>0.159</t>
    <phoneticPr fontId="3"/>
  </si>
  <si>
    <t>20</t>
    <phoneticPr fontId="3"/>
  </si>
  <si>
    <t>9</t>
    <phoneticPr fontId="3"/>
  </si>
  <si>
    <t>2.4</t>
    <phoneticPr fontId="3"/>
  </si>
  <si>
    <t>11.8</t>
    <phoneticPr fontId="3"/>
  </si>
  <si>
    <t>7.4</t>
    <phoneticPr fontId="3"/>
  </si>
  <si>
    <t>20.6</t>
    <phoneticPr fontId="3"/>
  </si>
  <si>
    <t>11.1</t>
    <phoneticPr fontId="3"/>
  </si>
  <si>
    <t>17.3</t>
    <phoneticPr fontId="3"/>
  </si>
  <si>
    <t>10.5</t>
    <phoneticPr fontId="3"/>
  </si>
  <si>
    <t>6.1</t>
    <phoneticPr fontId="3"/>
  </si>
  <si>
    <t>8.6</t>
    <phoneticPr fontId="3"/>
  </si>
  <si>
    <t>17.8</t>
    <phoneticPr fontId="3"/>
  </si>
  <si>
    <t>14.5</t>
    <phoneticPr fontId="3"/>
  </si>
  <si>
    <t>12.7</t>
    <phoneticPr fontId="3"/>
  </si>
  <si>
    <t>2.8</t>
    <phoneticPr fontId="3"/>
  </si>
  <si>
    <t>132</t>
    <phoneticPr fontId="3"/>
  </si>
  <si>
    <t>76</t>
    <phoneticPr fontId="3"/>
  </si>
  <si>
    <t>107</t>
    <phoneticPr fontId="3"/>
  </si>
  <si>
    <t>0.056</t>
    <phoneticPr fontId="3"/>
  </si>
  <si>
    <t>0.007</t>
    <phoneticPr fontId="3"/>
  </si>
  <si>
    <t>0.022</t>
    <phoneticPr fontId="3"/>
  </si>
  <si>
    <t>1.0</t>
    <phoneticPr fontId="3"/>
  </si>
  <si>
    <t>総トリハロメタン生成能は12月19日採水</t>
    <phoneticPr fontId="3"/>
  </si>
  <si>
    <t>平成31年度</t>
    <rPh sb="0" eb="2">
      <t>ヘイセイ</t>
    </rPh>
    <phoneticPr fontId="3"/>
  </si>
  <si>
    <t>採水年月日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</si>
  <si>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</si>
  <si>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-</t>
    <phoneticPr fontId="3"/>
  </si>
  <si>
    <t>曇</t>
    <phoneticPr fontId="3"/>
  </si>
  <si>
    <t>晴</t>
    <phoneticPr fontId="3"/>
  </si>
  <si>
    <t>雪</t>
    <phoneticPr fontId="3"/>
  </si>
  <si>
    <t>曇</t>
    <phoneticPr fontId="3"/>
  </si>
  <si>
    <t>晴</t>
    <phoneticPr fontId="3"/>
  </si>
  <si>
    <t>雨</t>
    <phoneticPr fontId="3"/>
  </si>
  <si>
    <t>℃</t>
    <phoneticPr fontId="3"/>
  </si>
  <si>
    <t>26.0</t>
    <phoneticPr fontId="3"/>
  </si>
  <si>
    <t>19.5</t>
    <phoneticPr fontId="3"/>
  </si>
  <si>
    <t>23.2</t>
    <phoneticPr fontId="3"/>
  </si>
  <si>
    <t>5.0</t>
    <phoneticPr fontId="3"/>
  </si>
  <si>
    <t>13.1</t>
    <phoneticPr fontId="3"/>
  </si>
  <si>
    <t>井上貴尋</t>
    <phoneticPr fontId="3"/>
  </si>
  <si>
    <t>佐藤和人</t>
    <phoneticPr fontId="3"/>
  </si>
  <si>
    <t>中川智</t>
    <phoneticPr fontId="3"/>
  </si>
  <si>
    <t>澤田千元</t>
    <phoneticPr fontId="3"/>
  </si>
  <si>
    <t>澤田千元</t>
    <phoneticPr fontId="3"/>
  </si>
  <si>
    <t>米田圭介</t>
    <phoneticPr fontId="3"/>
  </si>
  <si>
    <t>浄水課</t>
    <phoneticPr fontId="3"/>
  </si>
  <si>
    <t>2100</t>
    <phoneticPr fontId="3"/>
  </si>
  <si>
    <t>130</t>
    <phoneticPr fontId="3"/>
  </si>
  <si>
    <t>758</t>
    <phoneticPr fontId="3"/>
  </si>
  <si>
    <t>&lt;0.00005</t>
    <phoneticPr fontId="3"/>
  </si>
  <si>
    <t>0.001</t>
    <phoneticPr fontId="3"/>
  </si>
  <si>
    <t>&lt;0.001</t>
    <phoneticPr fontId="3"/>
  </si>
  <si>
    <t>&lt;0.001</t>
    <phoneticPr fontId="3"/>
  </si>
  <si>
    <t>&lt;0.01</t>
    <phoneticPr fontId="3"/>
  </si>
  <si>
    <t>0.66</t>
    <phoneticPr fontId="3"/>
  </si>
  <si>
    <t>0.06</t>
    <phoneticPr fontId="3"/>
  </si>
  <si>
    <t>0.20</t>
    <phoneticPr fontId="3"/>
  </si>
  <si>
    <t>1.05</t>
    <phoneticPr fontId="3"/>
  </si>
  <si>
    <t>0.25</t>
    <phoneticPr fontId="3"/>
  </si>
  <si>
    <t>0.46</t>
    <phoneticPr fontId="3"/>
  </si>
  <si>
    <t>6.0</t>
    <phoneticPr fontId="3"/>
  </si>
  <si>
    <t>8.7</t>
    <phoneticPr fontId="3"/>
  </si>
  <si>
    <t>0.055</t>
    <phoneticPr fontId="3"/>
  </si>
  <si>
    <t>0.055</t>
    <phoneticPr fontId="3"/>
  </si>
  <si>
    <t>0.021</t>
    <phoneticPr fontId="3"/>
  </si>
  <si>
    <t>0.032</t>
    <phoneticPr fontId="3"/>
  </si>
  <si>
    <t>0.032</t>
    <phoneticPr fontId="3"/>
  </si>
  <si>
    <t>16.9</t>
    <phoneticPr fontId="3"/>
  </si>
  <si>
    <t>8.4</t>
    <phoneticPr fontId="3"/>
  </si>
  <si>
    <t>カルシウム、マグネシウム等（硬度）</t>
    <phoneticPr fontId="3"/>
  </si>
  <si>
    <t>35</t>
    <phoneticPr fontId="3"/>
  </si>
  <si>
    <t>35</t>
    <phoneticPr fontId="3"/>
  </si>
  <si>
    <t>18</t>
    <phoneticPr fontId="3"/>
  </si>
  <si>
    <t>18</t>
    <phoneticPr fontId="3"/>
  </si>
  <si>
    <t>26</t>
    <phoneticPr fontId="3"/>
  </si>
  <si>
    <t>102</t>
    <phoneticPr fontId="3"/>
  </si>
  <si>
    <t>58</t>
    <phoneticPr fontId="3"/>
  </si>
  <si>
    <t>84</t>
    <phoneticPr fontId="3"/>
  </si>
  <si>
    <t>&lt;0.02</t>
    <phoneticPr fontId="3"/>
  </si>
  <si>
    <t>&lt;0.02</t>
    <phoneticPr fontId="3"/>
  </si>
  <si>
    <t>0.000003</t>
    <phoneticPr fontId="3"/>
  </si>
  <si>
    <t>0.000001</t>
    <phoneticPr fontId="3"/>
  </si>
  <si>
    <t>2-メチルイソボルネオール</t>
    <phoneticPr fontId="3"/>
  </si>
  <si>
    <t>&lt;0.000001</t>
    <phoneticPr fontId="3"/>
  </si>
  <si>
    <t>&lt;0.000001</t>
    <phoneticPr fontId="3"/>
  </si>
  <si>
    <t>&lt;0.002</t>
    <phoneticPr fontId="3"/>
  </si>
  <si>
    <t>&lt;0.002</t>
    <phoneticPr fontId="3"/>
  </si>
  <si>
    <t>フェノール類</t>
    <phoneticPr fontId="3"/>
  </si>
  <si>
    <t>&lt;0.0005</t>
    <phoneticPr fontId="3"/>
  </si>
  <si>
    <t>有機物（全有機炭素(TOC)の量）</t>
    <phoneticPr fontId="3"/>
  </si>
  <si>
    <t>2.0</t>
    <phoneticPr fontId="3"/>
  </si>
  <si>
    <t>0.7</t>
    <phoneticPr fontId="3"/>
  </si>
  <si>
    <t>1.2</t>
    <phoneticPr fontId="3"/>
  </si>
  <si>
    <t>pH値</t>
    <phoneticPr fontId="3"/>
  </si>
  <si>
    <t>-</t>
    <phoneticPr fontId="3"/>
  </si>
  <si>
    <t>7.1</t>
    <phoneticPr fontId="3"/>
  </si>
  <si>
    <t>6.8</t>
    <phoneticPr fontId="3"/>
  </si>
  <si>
    <t>7.0</t>
    <phoneticPr fontId="3"/>
  </si>
  <si>
    <t>-</t>
    <phoneticPr fontId="3"/>
  </si>
  <si>
    <t>微土臭</t>
    <phoneticPr fontId="3"/>
  </si>
  <si>
    <t>土臭</t>
    <phoneticPr fontId="3"/>
  </si>
  <si>
    <t>土臭</t>
    <phoneticPr fontId="3"/>
  </si>
  <si>
    <t>藻臭</t>
    <phoneticPr fontId="3"/>
  </si>
  <si>
    <t>藻臭</t>
    <phoneticPr fontId="3"/>
  </si>
  <si>
    <t>度</t>
    <phoneticPr fontId="3"/>
  </si>
  <si>
    <t>10</t>
    <phoneticPr fontId="3"/>
  </si>
  <si>
    <t>3.6</t>
    <phoneticPr fontId="3"/>
  </si>
  <si>
    <t>6.4</t>
    <phoneticPr fontId="3"/>
  </si>
  <si>
    <t>2.3</t>
    <phoneticPr fontId="3"/>
  </si>
  <si>
    <t>項目41,44は7月23日に再採水</t>
    <phoneticPr fontId="3"/>
  </si>
  <si>
    <t>項目14~20は11月26日に採水</t>
    <phoneticPr fontId="3"/>
  </si>
  <si>
    <t>&lt;0.0004</t>
    <phoneticPr fontId="3"/>
  </si>
  <si>
    <t>フタル酸ジ(2-エチルヘキシル)</t>
    <phoneticPr fontId="3"/>
  </si>
  <si>
    <t>&lt;0.008</t>
    <phoneticPr fontId="3"/>
  </si>
  <si>
    <t>1.8</t>
    <phoneticPr fontId="3"/>
  </si>
  <si>
    <t>5</t>
    <phoneticPr fontId="3"/>
  </si>
  <si>
    <t>102</t>
    <phoneticPr fontId="3"/>
  </si>
  <si>
    <t>58</t>
    <phoneticPr fontId="3"/>
  </si>
  <si>
    <t>84</t>
    <phoneticPr fontId="3"/>
  </si>
  <si>
    <t>30</t>
    <phoneticPr fontId="3"/>
  </si>
  <si>
    <t>2.3</t>
    <phoneticPr fontId="3"/>
  </si>
  <si>
    <t>6.8</t>
    <phoneticPr fontId="3"/>
  </si>
  <si>
    <t>-2.3</t>
    <phoneticPr fontId="3"/>
  </si>
  <si>
    <t>-3.0</t>
    <phoneticPr fontId="3"/>
  </si>
  <si>
    <t>14000</t>
    <phoneticPr fontId="3"/>
  </si>
  <si>
    <t>800</t>
    <phoneticPr fontId="3"/>
  </si>
  <si>
    <t>9700</t>
    <phoneticPr fontId="3"/>
  </si>
  <si>
    <t>0.66</t>
    <phoneticPr fontId="3"/>
  </si>
  <si>
    <t>0.06</t>
    <phoneticPr fontId="3"/>
  </si>
  <si>
    <t>0.20</t>
    <phoneticPr fontId="3"/>
  </si>
  <si>
    <t>66</t>
    <phoneticPr fontId="3"/>
  </si>
  <si>
    <t>30</t>
    <phoneticPr fontId="3"/>
  </si>
  <si>
    <t>795.9</t>
    <phoneticPr fontId="3"/>
  </si>
  <si>
    <t>7.5</t>
    <phoneticPr fontId="3"/>
  </si>
  <si>
    <t>112.5</t>
    <phoneticPr fontId="3"/>
  </si>
  <si>
    <t>0.04</t>
    <phoneticPr fontId="3"/>
  </si>
  <si>
    <t>0.8</t>
    <phoneticPr fontId="3"/>
  </si>
  <si>
    <t>0.6</t>
    <phoneticPr fontId="3"/>
  </si>
  <si>
    <t>0.352</t>
    <phoneticPr fontId="3"/>
  </si>
  <si>
    <t>0.105</t>
    <phoneticPr fontId="3"/>
  </si>
  <si>
    <t>0.186</t>
    <phoneticPr fontId="3"/>
  </si>
  <si>
    <t>18</t>
    <phoneticPr fontId="3"/>
  </si>
  <si>
    <t>8</t>
    <phoneticPr fontId="3"/>
  </si>
  <si>
    <t>12.3</t>
    <phoneticPr fontId="3"/>
  </si>
  <si>
    <t>9.9</t>
    <phoneticPr fontId="3"/>
  </si>
  <si>
    <t>24.6</t>
    <phoneticPr fontId="3"/>
  </si>
  <si>
    <t>17.6</t>
    <phoneticPr fontId="3"/>
  </si>
  <si>
    <t>10.6</t>
    <phoneticPr fontId="3"/>
  </si>
  <si>
    <t>19.8</t>
    <phoneticPr fontId="3"/>
  </si>
  <si>
    <t>9.0</t>
    <phoneticPr fontId="3"/>
  </si>
  <si>
    <t>14.3</t>
    <phoneticPr fontId="3"/>
  </si>
  <si>
    <t>10.4</t>
    <phoneticPr fontId="3"/>
  </si>
  <si>
    <t>2.1</t>
    <phoneticPr fontId="3"/>
  </si>
  <si>
    <t>72</t>
    <phoneticPr fontId="3"/>
  </si>
  <si>
    <t>105</t>
    <phoneticPr fontId="3"/>
  </si>
  <si>
    <t>0.030</t>
    <phoneticPr fontId="3"/>
  </si>
  <si>
    <t>0.017</t>
    <phoneticPr fontId="3"/>
  </si>
  <si>
    <t>平成26年度</t>
    <phoneticPr fontId="3"/>
  </si>
  <si>
    <t>#最高#</t>
    <phoneticPr fontId="3"/>
  </si>
  <si>
    <t>CFU/mL</t>
    <phoneticPr fontId="3"/>
  </si>
  <si>
    <t>アンモニア態窒素</t>
    <phoneticPr fontId="3"/>
  </si>
  <si>
    <t>硫酸イオン</t>
    <phoneticPr fontId="3"/>
  </si>
  <si>
    <t>豊岩浄水場原水</t>
  </si>
  <si>
    <t>平成27年度</t>
  </si>
  <si>
    <t>-</t>
    <phoneticPr fontId="3"/>
  </si>
  <si>
    <t>℃</t>
    <phoneticPr fontId="3"/>
  </si>
  <si>
    <t>個/mL</t>
    <phoneticPr fontId="3"/>
  </si>
  <si>
    <t>フタル酸ジ(2-エチルヘキシル)</t>
    <phoneticPr fontId="3"/>
  </si>
  <si>
    <t>ジクロロアセトニトリル</t>
    <phoneticPr fontId="3"/>
  </si>
  <si>
    <t>pH値</t>
    <phoneticPr fontId="3"/>
  </si>
  <si>
    <t>Abs/50mm</t>
    <phoneticPr fontId="3"/>
  </si>
  <si>
    <t>溶存酸素（DO）</t>
    <phoneticPr fontId="3"/>
  </si>
  <si>
    <t>平成28年度</t>
    <phoneticPr fontId="3"/>
  </si>
  <si>
    <t>藻臭</t>
  </si>
  <si>
    <t>-</t>
    <phoneticPr fontId="3"/>
  </si>
  <si>
    <t>-</t>
    <phoneticPr fontId="3"/>
  </si>
  <si>
    <t>フタル酸ジ(2-エチルヘキシル)</t>
    <phoneticPr fontId="3"/>
  </si>
  <si>
    <t>ジクロロアセトニトリル</t>
    <phoneticPr fontId="3"/>
  </si>
  <si>
    <t>カルシウム、マグネシウム等（硬度）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</si>
  <si>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</si>
  <si>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臭気強度（TON）</t>
    <phoneticPr fontId="3"/>
  </si>
  <si>
    <t>-</t>
    <phoneticPr fontId="3"/>
  </si>
  <si>
    <t>pH値</t>
    <phoneticPr fontId="3"/>
  </si>
  <si>
    <t>腐食性(ランゲリア指数)</t>
    <phoneticPr fontId="3"/>
  </si>
  <si>
    <t>MPN/100mL</t>
    <phoneticPr fontId="3"/>
  </si>
  <si>
    <t>アンモニア態窒素</t>
    <phoneticPr fontId="3"/>
  </si>
  <si>
    <t>生物化学的酸素要求量（BOD）</t>
    <phoneticPr fontId="3"/>
  </si>
  <si>
    <t>紫外線吸光度260nm（UV）</t>
    <phoneticPr fontId="3"/>
  </si>
  <si>
    <t>Abs/50mm</t>
    <phoneticPr fontId="3"/>
  </si>
  <si>
    <t>硫酸イオン</t>
    <phoneticPr fontId="3"/>
  </si>
  <si>
    <t>μS/cm</t>
    <phoneticPr fontId="3"/>
  </si>
  <si>
    <t>平成29年度</t>
    <phoneticPr fontId="3"/>
  </si>
  <si>
    <t>-</t>
    <phoneticPr fontId="3"/>
  </si>
  <si>
    <t>水温</t>
    <phoneticPr fontId="3"/>
  </si>
  <si>
    <t>℃</t>
    <phoneticPr fontId="3"/>
  </si>
  <si>
    <t>定量実施</t>
    <phoneticPr fontId="3"/>
  </si>
  <si>
    <t>定量実施</t>
    <phoneticPr fontId="3"/>
  </si>
  <si>
    <t>定量実施</t>
    <phoneticPr fontId="3"/>
  </si>
  <si>
    <t>-</t>
    <phoneticPr fontId="3"/>
  </si>
  <si>
    <t>微藻臭</t>
    <phoneticPr fontId="3"/>
  </si>
  <si>
    <t>最高</t>
    <phoneticPr fontId="3"/>
  </si>
  <si>
    <t>CFU/mL</t>
    <phoneticPr fontId="3"/>
  </si>
  <si>
    <t>CFU/100mL</t>
    <phoneticPr fontId="3"/>
  </si>
  <si>
    <t>生物化学的酸素要求量（BOD）</t>
    <phoneticPr fontId="3"/>
  </si>
  <si>
    <t>μS/cm</t>
    <phoneticPr fontId="3"/>
  </si>
  <si>
    <t>-</t>
    <phoneticPr fontId="3"/>
  </si>
  <si>
    <t>Abs/50mm</t>
    <phoneticPr fontId="3"/>
  </si>
  <si>
    <t>浮遊物質（SS）</t>
    <phoneticPr fontId="3"/>
  </si>
  <si>
    <t>平成31年度</t>
    <rPh sb="0" eb="2">
      <t>ヘイセイ</t>
    </rPh>
    <rPh sb="4" eb="6">
      <t>ネンド</t>
    </rPh>
    <phoneticPr fontId="3"/>
  </si>
  <si>
    <t>アンモニア態窒素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</si>
</sst>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[$-411]ge\.m\.d;@"/>
    <numFmt numFmtId="177" formatCode="h:mm;@"/>
    <numFmt numFmtId="178" formatCode="0.0_ "/>
    <numFmt numFmtId="179" formatCode="0.0"/>
    <numFmt numFmtId="180" formatCode="0.000"/>
    <numFmt numFmtId="181" formatCode="0.000000"/>
    <numFmt numFmtId="182" formatCode="0.0000"/>
    <numFmt numFmtId="183" formatCode="0.00000"/>
    <numFmt numFmtId="184" formatCode="0_ "/>
    <numFmt numFmtId="185" formatCode="0_);[Red]\(0\)"/>
    <numFmt numFmtId="186" formatCode="0.0000_);[Red]\(0.0000\)"/>
    <numFmt numFmtId="187" formatCode="0.00000_);[Red]\(0.00000\)"/>
    <numFmt numFmtId="188" formatCode="0.000_);[Red]\(0.000\)"/>
    <numFmt numFmtId="189" formatCode="0.0_);[Red]\(0.0\)"/>
    <numFmt numFmtId="190" formatCode="0.00_);[Red]\(0.00\)"/>
    <numFmt numFmtId="191" formatCode="0.000000_);[Red]\(0.00000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ｺﾞｼｯｸ"/>
      <family val="3"/>
      <charset val="128"/>
    </font>
    <font>
      <i/>
      <sz val="8"/>
      <name val="ＭＳ 明朝"/>
      <family val="1"/>
      <charset val="128"/>
    </font>
    <font>
      <sz val="4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6.5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明朝"/>
      <family val="1"/>
      <charset val="128"/>
    </font>
    <font>
      <b/>
      <sz val="8"/>
      <color rgb="FF00B050"/>
      <name val="ＭＳ 明朝"/>
      <family val="1"/>
      <charset val="128"/>
    </font>
    <font>
      <b/>
      <sz val="8"/>
      <color rgb="FF0070C0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1134">
    <xf numFmtId="0" fontId="0" fillId="0" borderId="0" xfId="0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shrinkToFit="1"/>
    </xf>
    <xf numFmtId="0" fontId="2" fillId="0" borderId="43" xfId="0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 wrapText="1" indent="1" shrinkToFit="1"/>
    </xf>
    <xf numFmtId="0" fontId="2" fillId="0" borderId="4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6" fillId="0" borderId="39" xfId="0" applyNumberFormat="1" applyFont="1" applyFill="1" applyBorder="1" applyAlignment="1"/>
    <xf numFmtId="176" fontId="6" fillId="0" borderId="36" xfId="0" applyNumberFormat="1" applyFont="1" applyFill="1" applyBorder="1" applyAlignment="1">
      <alignment horizontal="left" vertical="center"/>
    </xf>
    <xf numFmtId="0" fontId="6" fillId="0" borderId="22" xfId="1" applyNumberFormat="1" applyFont="1" applyFill="1" applyBorder="1" applyAlignment="1">
      <alignment horizontal="left" vertical="center" shrinkToFit="1"/>
    </xf>
    <xf numFmtId="0" fontId="6" fillId="0" borderId="6" xfId="1" applyNumberFormat="1" applyFont="1" applyFill="1" applyBorder="1" applyAlignment="1">
      <alignment horizontal="left" vertical="center" shrinkToFit="1"/>
    </xf>
    <xf numFmtId="0" fontId="6" fillId="0" borderId="45" xfId="1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7" fontId="14" fillId="0" borderId="30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 shrinkToFit="1"/>
    </xf>
    <xf numFmtId="178" fontId="14" fillId="0" borderId="16" xfId="0" applyNumberFormat="1" applyFont="1" applyFill="1" applyBorder="1" applyAlignment="1">
      <alignment horizontal="center" vertical="center"/>
    </xf>
    <xf numFmtId="178" fontId="14" fillId="0" borderId="31" xfId="0" applyNumberFormat="1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28" xfId="0" applyNumberFormat="1" applyFont="1" applyFill="1" applyBorder="1" applyAlignment="1">
      <alignment horizontal="center" vertical="center" shrinkToFit="1"/>
    </xf>
    <xf numFmtId="49" fontId="14" fillId="0" borderId="28" xfId="0" quotePrefix="1" applyNumberFormat="1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18" xfId="0" quotePrefix="1" applyNumberFormat="1" applyFont="1" applyFill="1" applyBorder="1" applyAlignment="1">
      <alignment horizontal="center" vertical="center" shrinkToFit="1"/>
    </xf>
    <xf numFmtId="0" fontId="15" fillId="0" borderId="3" xfId="0" quotePrefix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179" fontId="7" fillId="0" borderId="6" xfId="0" applyNumberFormat="1" applyFont="1" applyFill="1" applyBorder="1" applyAlignment="1">
      <alignment horizontal="left" vertical="center" shrinkToFit="1"/>
    </xf>
    <xf numFmtId="179" fontId="7" fillId="0" borderId="2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quotePrefix="1" applyNumberFormat="1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14" xfId="0" quotePrefix="1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8" xfId="0" quotePrefix="1" applyNumberFormat="1" applyFont="1" applyFill="1" applyBorder="1" applyAlignment="1">
      <alignment horizontal="center" vertical="center" shrinkToFit="1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8" xfId="0" quotePrefix="1" applyNumberFormat="1" applyFont="1" applyFill="1" applyBorder="1" applyAlignment="1">
      <alignment horizontal="center" vertical="center"/>
    </xf>
    <xf numFmtId="178" fontId="6" fillId="0" borderId="31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2" xfId="0" quotePrefix="1" applyNumberFormat="1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left" vertical="top" wrapText="1"/>
    </xf>
    <xf numFmtId="0" fontId="16" fillId="0" borderId="36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5" fillId="0" borderId="29" xfId="0" quotePrefix="1" applyFont="1" applyFill="1" applyBorder="1" applyAlignment="1">
      <alignment horizontal="center" vertical="top" wrapText="1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0" fontId="7" fillId="0" borderId="54" xfId="0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right" vertical="center"/>
    </xf>
    <xf numFmtId="0" fontId="16" fillId="0" borderId="55" xfId="0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81" fontId="14" fillId="0" borderId="8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14" fillId="0" borderId="29" xfId="0" applyNumberFormat="1" applyFont="1" applyFill="1" applyBorder="1" applyAlignment="1">
      <alignment horizontal="center" vertical="center"/>
    </xf>
    <xf numFmtId="49" fontId="6" fillId="0" borderId="28" xfId="0" quotePrefix="1" applyNumberFormat="1" applyFont="1" applyFill="1" applyBorder="1" applyAlignment="1">
      <alignment horizontal="center" vertical="center" shrinkToFit="1"/>
    </xf>
    <xf numFmtId="49" fontId="6" fillId="0" borderId="18" xfId="0" quotePrefix="1" applyNumberFormat="1" applyFont="1" applyFill="1" applyBorder="1" applyAlignment="1">
      <alignment horizontal="center" vertical="center" shrinkToFit="1"/>
    </xf>
    <xf numFmtId="0" fontId="18" fillId="0" borderId="3" xfId="0" quotePrefix="1" applyFont="1" applyFill="1" applyBorder="1" applyAlignment="1">
      <alignment horizontal="center" vertical="top" wrapText="1"/>
    </xf>
    <xf numFmtId="0" fontId="20" fillId="0" borderId="56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center" vertical="center"/>
    </xf>
    <xf numFmtId="0" fontId="6" fillId="0" borderId="57" xfId="0" applyNumberFormat="1" applyFont="1" applyFill="1" applyBorder="1" applyAlignment="1">
      <alignment horizontal="center" vertical="center"/>
    </xf>
    <xf numFmtId="0" fontId="6" fillId="0" borderId="57" xfId="0" quotePrefix="1" applyNumberFormat="1" applyFont="1" applyFill="1" applyBorder="1" applyAlignment="1">
      <alignment horizontal="center" vertical="center"/>
    </xf>
    <xf numFmtId="0" fontId="19" fillId="0" borderId="56" xfId="0" applyNumberFormat="1" applyFont="1" applyFill="1" applyBorder="1" applyAlignment="1">
      <alignment horizontal="center" vertical="center"/>
    </xf>
    <xf numFmtId="0" fontId="14" fillId="0" borderId="57" xfId="0" quotePrefix="1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14" fillId="0" borderId="8" xfId="0" quotePrefix="1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19" fillId="0" borderId="8" xfId="0" quotePrefix="1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quotePrefix="1" applyNumberFormat="1" applyFont="1" applyFill="1" applyBorder="1" applyAlignment="1">
      <alignment horizontal="center" vertical="center"/>
    </xf>
    <xf numFmtId="0" fontId="14" fillId="0" borderId="14" xfId="0" quotePrefix="1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2" xfId="0" quotePrefix="1" applyNumberFormat="1" applyFont="1" applyFill="1" applyBorder="1" applyAlignment="1">
      <alignment horizontal="center" vertical="center"/>
    </xf>
    <xf numFmtId="0" fontId="14" fillId="0" borderId="12" xfId="0" quotePrefix="1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82" fontId="7" fillId="0" borderId="6" xfId="0" applyNumberFormat="1" applyFont="1" applyFill="1" applyBorder="1" applyAlignment="1">
      <alignment horizontal="left" vertical="center" shrinkToFit="1"/>
    </xf>
    <xf numFmtId="182" fontId="7" fillId="0" borderId="23" xfId="0" applyNumberFormat="1" applyFont="1" applyFill="1" applyBorder="1" applyAlignment="1">
      <alignment horizontal="center" vertical="center" shrinkToFit="1"/>
    </xf>
    <xf numFmtId="182" fontId="14" fillId="0" borderId="7" xfId="0" applyNumberFormat="1" applyFont="1" applyFill="1" applyBorder="1" applyAlignment="1">
      <alignment horizontal="center" vertical="center"/>
    </xf>
    <xf numFmtId="182" fontId="19" fillId="0" borderId="16" xfId="0" applyNumberFormat="1" applyFont="1" applyFill="1" applyBorder="1" applyAlignment="1">
      <alignment horizontal="center" vertical="center"/>
    </xf>
    <xf numFmtId="182" fontId="14" fillId="0" borderId="16" xfId="0" applyNumberFormat="1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8" xfId="0" quotePrefix="1" applyNumberFormat="1" applyFont="1" applyFill="1" applyBorder="1" applyAlignment="1">
      <alignment horizontal="center" vertical="center"/>
    </xf>
    <xf numFmtId="182" fontId="14" fillId="0" borderId="8" xfId="0" quotePrefix="1" applyNumberFormat="1" applyFont="1" applyFill="1" applyBorder="1" applyAlignment="1">
      <alignment horizontal="center" vertical="center"/>
    </xf>
    <xf numFmtId="182" fontId="14" fillId="0" borderId="8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left" vertical="center"/>
    </xf>
    <xf numFmtId="183" fontId="7" fillId="0" borderId="6" xfId="0" applyNumberFormat="1" applyFont="1" applyFill="1" applyBorder="1" applyAlignment="1">
      <alignment horizontal="left" vertical="center" shrinkToFit="1"/>
    </xf>
    <xf numFmtId="183" fontId="7" fillId="0" borderId="23" xfId="0" applyNumberFormat="1" applyFont="1" applyFill="1" applyBorder="1" applyAlignment="1">
      <alignment horizontal="center" vertical="center" shrinkToFit="1"/>
    </xf>
    <xf numFmtId="183" fontId="14" fillId="0" borderId="7" xfId="0" applyNumberFormat="1" applyFont="1" applyFill="1" applyBorder="1" applyAlignment="1">
      <alignment horizontal="center" vertical="center"/>
    </xf>
    <xf numFmtId="183" fontId="19" fillId="0" borderId="16" xfId="0" applyNumberFormat="1" applyFont="1" applyFill="1" applyBorder="1" applyAlignment="1">
      <alignment horizontal="center" vertical="center"/>
    </xf>
    <xf numFmtId="183" fontId="14" fillId="0" borderId="16" xfId="0" applyNumberFormat="1" applyFont="1" applyFill="1" applyBorder="1" applyAlignment="1">
      <alignment horizontal="center" vertical="center"/>
    </xf>
    <xf numFmtId="183" fontId="6" fillId="0" borderId="8" xfId="0" applyNumberFormat="1" applyFont="1" applyFill="1" applyBorder="1" applyAlignment="1">
      <alignment horizontal="center" vertical="center"/>
    </xf>
    <xf numFmtId="183" fontId="6" fillId="0" borderId="8" xfId="0" quotePrefix="1" applyNumberFormat="1" applyFont="1" applyFill="1" applyBorder="1" applyAlignment="1">
      <alignment horizontal="center" vertical="center"/>
    </xf>
    <xf numFmtId="183" fontId="14" fillId="0" borderId="8" xfId="0" quotePrefix="1" applyNumberFormat="1" applyFont="1" applyFill="1" applyBorder="1" applyAlignment="1">
      <alignment horizontal="center" vertical="center"/>
    </xf>
    <xf numFmtId="183" fontId="14" fillId="0" borderId="8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left" vertical="center"/>
    </xf>
    <xf numFmtId="180" fontId="7" fillId="0" borderId="6" xfId="0" applyNumberFormat="1" applyFont="1" applyFill="1" applyBorder="1" applyAlignment="1">
      <alignment horizontal="left" vertical="center" shrinkToFit="1"/>
    </xf>
    <xf numFmtId="180" fontId="7" fillId="0" borderId="23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9" fillId="0" borderId="16" xfId="0" applyNumberFormat="1" applyFont="1" applyFill="1" applyBorder="1" applyAlignment="1">
      <alignment horizontal="center" vertical="center"/>
    </xf>
    <xf numFmtId="180" fontId="14" fillId="0" borderId="16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80" fontId="6" fillId="0" borderId="8" xfId="0" quotePrefix="1" applyNumberFormat="1" applyFont="1" applyFill="1" applyBorder="1" applyAlignment="1">
      <alignment horizontal="center" vertical="center"/>
    </xf>
    <xf numFmtId="180" fontId="14" fillId="0" borderId="8" xfId="0" quotePrefix="1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left" vertical="center"/>
    </xf>
    <xf numFmtId="180" fontId="20" fillId="0" borderId="16" xfId="0" applyNumberFormat="1" applyFont="1" applyFill="1" applyBorder="1" applyAlignment="1">
      <alignment horizontal="center" vertical="center"/>
    </xf>
    <xf numFmtId="180" fontId="19" fillId="0" borderId="8" xfId="0" quotePrefix="1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left" vertical="center" shrinkToFit="1"/>
    </xf>
    <xf numFmtId="2" fontId="7" fillId="0" borderId="23" xfId="0" applyNumberFormat="1" applyFont="1" applyFill="1" applyBorder="1" applyAlignment="1">
      <alignment horizontal="center" vertical="center" shrinkToFit="1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20" fillId="0" borderId="16" xfId="0" applyNumberFormat="1" applyFont="1" applyFill="1" applyBorder="1" applyAlignment="1">
      <alignment horizontal="center" vertical="center"/>
    </xf>
    <xf numFmtId="2" fontId="6" fillId="0" borderId="8" xfId="0" quotePrefix="1" applyNumberFormat="1" applyFont="1" applyFill="1" applyBorder="1" applyAlignment="1">
      <alignment horizontal="center" vertical="center"/>
    </xf>
    <xf numFmtId="2" fontId="14" fillId="0" borderId="8" xfId="0" quotePrefix="1" applyNumberFormat="1" applyFont="1" applyFill="1" applyBorder="1" applyAlignment="1">
      <alignment horizontal="center" vertical="center"/>
    </xf>
    <xf numFmtId="2" fontId="19" fillId="0" borderId="8" xfId="0" quotePrefix="1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2" fontId="19" fillId="0" borderId="16" xfId="0" applyNumberFormat="1" applyFont="1" applyFill="1" applyBorder="1" applyAlignment="1">
      <alignment horizontal="center" vertical="center"/>
    </xf>
    <xf numFmtId="179" fontId="14" fillId="0" borderId="7" xfId="0" applyNumberFormat="1" applyFont="1" applyFill="1" applyBorder="1" applyAlignment="1">
      <alignment horizontal="center" vertical="center"/>
    </xf>
    <xf numFmtId="179" fontId="19" fillId="0" borderId="16" xfId="0" applyNumberFormat="1" applyFont="1" applyFill="1" applyBorder="1" applyAlignment="1">
      <alignment horizontal="center" vertical="center"/>
    </xf>
    <xf numFmtId="179" fontId="14" fillId="0" borderId="16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8" xfId="0" quotePrefix="1" applyNumberFormat="1" applyFont="1" applyFill="1" applyBorder="1" applyAlignment="1">
      <alignment horizontal="center" vertical="center"/>
    </xf>
    <xf numFmtId="179" fontId="14" fillId="0" borderId="8" xfId="0" quotePrefix="1" applyNumberFormat="1" applyFont="1" applyFill="1" applyBorder="1" applyAlignment="1">
      <alignment horizontal="center" vertical="center"/>
    </xf>
    <xf numFmtId="179" fontId="6" fillId="0" borderId="23" xfId="0" applyNumberFormat="1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horizontal="left" vertical="center" wrapText="1"/>
    </xf>
    <xf numFmtId="179" fontId="20" fillId="0" borderId="16" xfId="0" applyNumberFormat="1" applyFont="1" applyFill="1" applyBorder="1" applyAlignment="1">
      <alignment horizontal="center" vertical="center"/>
    </xf>
    <xf numFmtId="179" fontId="19" fillId="0" borderId="8" xfId="0" quotePrefix="1" applyNumberFormat="1" applyFont="1" applyFill="1" applyBorder="1" applyAlignment="1">
      <alignment horizontal="center" vertical="center"/>
    </xf>
    <xf numFmtId="180" fontId="20" fillId="0" borderId="7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left" vertical="center" shrinkToFit="1"/>
    </xf>
    <xf numFmtId="181" fontId="7" fillId="0" borderId="23" xfId="0" applyNumberFormat="1" applyFont="1" applyFill="1" applyBorder="1" applyAlignment="1">
      <alignment horizontal="center" vertical="center" shrinkToFit="1"/>
    </xf>
    <xf numFmtId="181" fontId="14" fillId="0" borderId="7" xfId="0" applyNumberFormat="1" applyFont="1" applyFill="1" applyBorder="1" applyAlignment="1">
      <alignment horizontal="center" vertical="center"/>
    </xf>
    <xf numFmtId="181" fontId="20" fillId="0" borderId="16" xfId="0" applyNumberFormat="1" applyFont="1" applyFill="1" applyBorder="1" applyAlignment="1">
      <alignment horizontal="center" vertical="center"/>
    </xf>
    <xf numFmtId="181" fontId="14" fillId="0" borderId="16" xfId="0" applyNumberFormat="1" applyFont="1" applyFill="1" applyBorder="1" applyAlignment="1">
      <alignment horizontal="center" vertical="center"/>
    </xf>
    <xf numFmtId="181" fontId="6" fillId="0" borderId="8" xfId="0" applyNumberFormat="1" applyFont="1" applyFill="1" applyBorder="1" applyAlignment="1">
      <alignment horizontal="center" vertical="center"/>
    </xf>
    <xf numFmtId="181" fontId="19" fillId="0" borderId="16" xfId="0" applyNumberFormat="1" applyFont="1" applyFill="1" applyBorder="1" applyAlignment="1">
      <alignment horizontal="center" vertical="center"/>
    </xf>
    <xf numFmtId="181" fontId="6" fillId="0" borderId="8" xfId="0" quotePrefix="1" applyNumberFormat="1" applyFont="1" applyFill="1" applyBorder="1" applyAlignment="1">
      <alignment horizontal="center" vertical="center"/>
    </xf>
    <xf numFmtId="181" fontId="14" fillId="0" borderId="8" xfId="0" quotePrefix="1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left" vertical="center"/>
    </xf>
    <xf numFmtId="180" fontId="20" fillId="0" borderId="8" xfId="0" quotePrefix="1" applyNumberFormat="1" applyFont="1" applyFill="1" applyBorder="1" applyAlignment="1">
      <alignment horizontal="center" vertical="center"/>
    </xf>
    <xf numFmtId="179" fontId="20" fillId="0" borderId="7" xfId="0" applyNumberFormat="1" applyFont="1" applyFill="1" applyBorder="1" applyAlignment="1">
      <alignment horizontal="center" vertical="center"/>
    </xf>
    <xf numFmtId="179" fontId="6" fillId="0" borderId="35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left" vertical="center" shrinkToFit="1"/>
    </xf>
    <xf numFmtId="179" fontId="7" fillId="0" borderId="24" xfId="0" applyNumberFormat="1" applyFont="1" applyFill="1" applyBorder="1" applyAlignment="1">
      <alignment horizontal="center" vertical="center" shrinkToFit="1"/>
    </xf>
    <xf numFmtId="179" fontId="14" fillId="0" borderId="32" xfId="0" applyNumberFormat="1" applyFont="1" applyFill="1" applyBorder="1" applyAlignment="1">
      <alignment horizontal="center" vertical="center"/>
    </xf>
    <xf numFmtId="179" fontId="6" fillId="0" borderId="32" xfId="0" applyNumberFormat="1" applyFont="1" applyFill="1" applyBorder="1" applyAlignment="1">
      <alignment horizontal="center" vertical="center"/>
    </xf>
    <xf numFmtId="179" fontId="19" fillId="0" borderId="32" xfId="0" applyNumberFormat="1" applyFont="1" applyFill="1" applyBorder="1" applyAlignment="1">
      <alignment horizontal="center" vertical="center"/>
    </xf>
    <xf numFmtId="179" fontId="6" fillId="0" borderId="28" xfId="0" applyNumberFormat="1" applyFont="1" applyFill="1" applyBorder="1" applyAlignment="1">
      <alignment horizontal="center" vertical="center"/>
    </xf>
    <xf numFmtId="179" fontId="6" fillId="0" borderId="28" xfId="0" quotePrefix="1" applyNumberFormat="1" applyFont="1" applyFill="1" applyBorder="1" applyAlignment="1">
      <alignment horizontal="center" vertical="center"/>
    </xf>
    <xf numFmtId="179" fontId="20" fillId="0" borderId="32" xfId="0" applyNumberFormat="1" applyFont="1" applyFill="1" applyBorder="1" applyAlignment="1">
      <alignment horizontal="center" vertical="center"/>
    </xf>
    <xf numFmtId="179" fontId="14" fillId="0" borderId="28" xfId="0" quotePrefix="1" applyNumberFormat="1" applyFont="1" applyFill="1" applyBorder="1" applyAlignment="1">
      <alignment horizontal="center" vertical="center"/>
    </xf>
    <xf numFmtId="182" fontId="6" fillId="0" borderId="37" xfId="0" applyNumberFormat="1" applyFont="1" applyFill="1" applyBorder="1" applyAlignment="1">
      <alignment horizontal="center" vertical="center"/>
    </xf>
    <xf numFmtId="182" fontId="6" fillId="0" borderId="22" xfId="1" applyNumberFormat="1" applyFont="1" applyFill="1" applyBorder="1" applyAlignment="1">
      <alignment horizontal="left" vertical="center" shrinkToFit="1"/>
    </xf>
    <xf numFmtId="182" fontId="7" fillId="0" borderId="25" xfId="0" applyNumberFormat="1" applyFont="1" applyFill="1" applyBorder="1" applyAlignment="1">
      <alignment horizontal="center" vertical="center" shrinkToFit="1"/>
    </xf>
    <xf numFmtId="182" fontId="14" fillId="0" borderId="56" xfId="0" applyNumberFormat="1" applyFont="1" applyFill="1" applyBorder="1" applyAlignment="1">
      <alignment horizontal="center" vertical="center"/>
    </xf>
    <xf numFmtId="182" fontId="6" fillId="0" borderId="56" xfId="0" applyNumberFormat="1" applyFont="1" applyFill="1" applyBorder="1" applyAlignment="1">
      <alignment horizontal="center" vertical="center"/>
    </xf>
    <xf numFmtId="182" fontId="6" fillId="0" borderId="57" xfId="0" applyNumberFormat="1" applyFont="1" applyFill="1" applyBorder="1" applyAlignment="1">
      <alignment horizontal="center" vertical="center"/>
    </xf>
    <xf numFmtId="182" fontId="19" fillId="0" borderId="56" xfId="0" applyNumberFormat="1" applyFont="1" applyFill="1" applyBorder="1" applyAlignment="1">
      <alignment horizontal="center" vertical="center"/>
    </xf>
    <xf numFmtId="182" fontId="6" fillId="0" borderId="57" xfId="0" quotePrefix="1" applyNumberFormat="1" applyFont="1" applyFill="1" applyBorder="1" applyAlignment="1">
      <alignment horizontal="center" vertical="center"/>
    </xf>
    <xf numFmtId="182" fontId="14" fillId="0" borderId="57" xfId="0" quotePrefix="1" applyNumberFormat="1" applyFont="1" applyFill="1" applyBorder="1" applyAlignment="1">
      <alignment horizontal="center" vertical="center"/>
    </xf>
    <xf numFmtId="182" fontId="6" fillId="0" borderId="6" xfId="1" applyNumberFormat="1" applyFont="1" applyFill="1" applyBorder="1" applyAlignment="1">
      <alignment horizontal="left" vertical="center" shrinkToFit="1"/>
    </xf>
    <xf numFmtId="180" fontId="6" fillId="0" borderId="6" xfId="1" applyNumberFormat="1" applyFont="1" applyFill="1" applyBorder="1" applyAlignment="1">
      <alignment horizontal="left" vertical="center" shrinkToFit="1"/>
    </xf>
    <xf numFmtId="180" fontId="6" fillId="0" borderId="6" xfId="0" applyNumberFormat="1" applyFont="1" applyFill="1" applyBorder="1" applyAlignment="1">
      <alignment horizontal="left" vertical="center" shrinkToFit="1"/>
    </xf>
    <xf numFmtId="179" fontId="6" fillId="0" borderId="6" xfId="0" applyNumberFormat="1" applyFont="1" applyFill="1" applyBorder="1" applyAlignment="1">
      <alignment horizontal="left" vertical="center" shrinkToFit="1"/>
    </xf>
    <xf numFmtId="179" fontId="6" fillId="0" borderId="6" xfId="1" applyNumberFormat="1" applyFont="1" applyFill="1" applyBorder="1" applyAlignment="1">
      <alignment horizontal="left" vertical="center" shrinkToFit="1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40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left" vertical="center" shrinkToFit="1"/>
    </xf>
    <xf numFmtId="2" fontId="7" fillId="0" borderId="41" xfId="0" applyNumberFormat="1" applyFont="1" applyFill="1" applyBorder="1" applyAlignment="1">
      <alignment horizontal="center" vertical="center" shrinkToFit="1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33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18" xfId="0" quotePrefix="1" applyNumberFormat="1" applyFont="1" applyFill="1" applyBorder="1" applyAlignment="1">
      <alignment horizontal="center" vertical="center"/>
    </xf>
    <xf numFmtId="2" fontId="20" fillId="0" borderId="33" xfId="0" applyNumberFormat="1" applyFont="1" applyFill="1" applyBorder="1" applyAlignment="1">
      <alignment horizontal="center" vertical="center"/>
    </xf>
    <xf numFmtId="2" fontId="19" fillId="0" borderId="33" xfId="0" applyNumberFormat="1" applyFont="1" applyFill="1" applyBorder="1" applyAlignment="1">
      <alignment horizontal="center" vertical="center"/>
    </xf>
    <xf numFmtId="2" fontId="14" fillId="0" borderId="18" xfId="0" quotePrefix="1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 textRotation="255"/>
    </xf>
    <xf numFmtId="2" fontId="7" fillId="0" borderId="22" xfId="0" applyNumberFormat="1" applyFont="1" applyFill="1" applyBorder="1" applyAlignment="1">
      <alignment horizontal="left" vertical="center" shrinkToFit="1"/>
    </xf>
    <xf numFmtId="2" fontId="7" fillId="0" borderId="25" xfId="0" applyNumberFormat="1" applyFont="1" applyFill="1" applyBorder="1" applyAlignment="1">
      <alignment horizontal="center" vertical="center" shrinkToFit="1"/>
    </xf>
    <xf numFmtId="2" fontId="14" fillId="0" borderId="27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2" fontId="14" fillId="0" borderId="32" xfId="0" applyNumberFormat="1" applyFont="1" applyFill="1" applyBorder="1" applyAlignment="1">
      <alignment horizontal="center" vertical="center"/>
    </xf>
    <xf numFmtId="2" fontId="6" fillId="0" borderId="28" xfId="0" applyNumberFormat="1" applyFont="1" applyFill="1" applyBorder="1" applyAlignment="1">
      <alignment horizontal="center" vertical="center"/>
    </xf>
    <xf numFmtId="2" fontId="20" fillId="0" borderId="32" xfId="0" applyNumberFormat="1" applyFont="1" applyFill="1" applyBorder="1" applyAlignment="1">
      <alignment horizontal="center" vertical="center"/>
    </xf>
    <xf numFmtId="2" fontId="6" fillId="0" borderId="28" xfId="0" quotePrefix="1" applyNumberFormat="1" applyFont="1" applyFill="1" applyBorder="1" applyAlignment="1">
      <alignment horizontal="center" vertical="center"/>
    </xf>
    <xf numFmtId="2" fontId="19" fillId="0" borderId="28" xfId="0" quotePrefix="1" applyNumberFormat="1" applyFont="1" applyFill="1" applyBorder="1" applyAlignment="1">
      <alignment horizontal="center" vertical="center"/>
    </xf>
    <xf numFmtId="2" fontId="14" fillId="0" borderId="28" xfId="0" quotePrefix="1" applyNumberFormat="1" applyFont="1" applyFill="1" applyBorder="1" applyAlignment="1">
      <alignment horizontal="center" vertical="center"/>
    </xf>
    <xf numFmtId="2" fontId="6" fillId="0" borderId="26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 textRotation="255"/>
    </xf>
    <xf numFmtId="179" fontId="6" fillId="0" borderId="23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Fill="1" applyBorder="1" applyAlignment="1">
      <alignment horizontal="center" vertical="center" textRotation="255"/>
    </xf>
    <xf numFmtId="180" fontId="7" fillId="0" borderId="6" xfId="2" applyNumberFormat="1" applyFont="1" applyFill="1" applyBorder="1" applyAlignment="1">
      <alignment horizontal="left" vertical="center" shrinkToFit="1"/>
    </xf>
    <xf numFmtId="180" fontId="6" fillId="0" borderId="10" xfId="0" applyNumberFormat="1" applyFont="1" applyFill="1" applyBorder="1" applyAlignment="1">
      <alignment horizontal="center" vertical="center" textRotation="255"/>
    </xf>
    <xf numFmtId="180" fontId="7" fillId="0" borderId="10" xfId="0" applyNumberFormat="1" applyFont="1" applyFill="1" applyBorder="1" applyAlignment="1">
      <alignment horizontal="left" vertical="center" shrinkToFit="1"/>
    </xf>
    <xf numFmtId="180" fontId="6" fillId="0" borderId="24" xfId="0" applyNumberFormat="1" applyFont="1" applyFill="1" applyBorder="1" applyAlignment="1">
      <alignment horizontal="center" vertical="center" shrinkToFit="1"/>
    </xf>
    <xf numFmtId="180" fontId="14" fillId="0" borderId="32" xfId="0" applyNumberFormat="1" applyFont="1" applyFill="1" applyBorder="1" applyAlignment="1">
      <alignment horizontal="center" vertical="center"/>
    </xf>
    <xf numFmtId="180" fontId="6" fillId="0" borderId="32" xfId="0" applyNumberFormat="1" applyFont="1" applyFill="1" applyBorder="1" applyAlignment="1">
      <alignment horizontal="center" vertical="center"/>
    </xf>
    <xf numFmtId="180" fontId="6" fillId="0" borderId="28" xfId="0" applyNumberFormat="1" applyFont="1" applyFill="1" applyBorder="1" applyAlignment="1">
      <alignment horizontal="center" vertical="center"/>
    </xf>
    <xf numFmtId="180" fontId="6" fillId="0" borderId="28" xfId="0" quotePrefix="1" applyNumberFormat="1" applyFont="1" applyFill="1" applyBorder="1" applyAlignment="1">
      <alignment horizontal="center" vertical="center"/>
    </xf>
    <xf numFmtId="180" fontId="19" fillId="0" borderId="32" xfId="0" applyNumberFormat="1" applyFont="1" applyFill="1" applyBorder="1" applyAlignment="1">
      <alignment horizontal="center" vertical="center"/>
    </xf>
    <xf numFmtId="180" fontId="14" fillId="0" borderId="28" xfId="0" quotePrefix="1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6" fillId="0" borderId="3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2" fillId="0" borderId="44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2" fillId="0" borderId="58" xfId="0" applyFont="1" applyFill="1" applyBorder="1">
      <alignment vertical="center"/>
    </xf>
    <xf numFmtId="0" fontId="6" fillId="0" borderId="58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9" fontId="6" fillId="0" borderId="58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82" fontId="6" fillId="0" borderId="58" xfId="0" applyNumberFormat="1" applyFont="1" applyFill="1" applyBorder="1">
      <alignment vertical="center"/>
    </xf>
    <xf numFmtId="182" fontId="14" fillId="0" borderId="0" xfId="0" applyNumberFormat="1" applyFont="1" applyFill="1" applyBorder="1">
      <alignment vertical="center"/>
    </xf>
    <xf numFmtId="182" fontId="6" fillId="0" borderId="0" xfId="0" applyNumberFormat="1" applyFont="1" applyFill="1" applyBorder="1">
      <alignment vertical="center"/>
    </xf>
    <xf numFmtId="183" fontId="6" fillId="0" borderId="58" xfId="0" applyNumberFormat="1" applyFont="1" applyFill="1" applyBorder="1">
      <alignment vertical="center"/>
    </xf>
    <xf numFmtId="183" fontId="6" fillId="0" borderId="0" xfId="0" applyNumberFormat="1" applyFont="1" applyFill="1" applyBorder="1">
      <alignment vertical="center"/>
    </xf>
    <xf numFmtId="180" fontId="6" fillId="0" borderId="58" xfId="0" applyNumberFormat="1" applyFont="1" applyFill="1" applyBorder="1">
      <alignment vertical="center"/>
    </xf>
    <xf numFmtId="180" fontId="6" fillId="0" borderId="0" xfId="0" applyNumberFormat="1" applyFont="1" applyFill="1" applyBorder="1">
      <alignment vertical="center"/>
    </xf>
    <xf numFmtId="2" fontId="6" fillId="0" borderId="58" xfId="0" applyNumberFormat="1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181" fontId="6" fillId="0" borderId="58" xfId="0" applyNumberFormat="1" applyFont="1" applyFill="1" applyBorder="1">
      <alignment vertical="center"/>
    </xf>
    <xf numFmtId="181" fontId="6" fillId="0" borderId="0" xfId="0" applyNumberFormat="1" applyFont="1" applyFill="1" applyBorder="1">
      <alignment vertical="center"/>
    </xf>
    <xf numFmtId="180" fontId="7" fillId="0" borderId="58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182" fontId="6" fillId="0" borderId="16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center" vertical="center"/>
    </xf>
    <xf numFmtId="180" fontId="6" fillId="0" borderId="13" xfId="0" applyNumberFormat="1" applyFont="1" applyFill="1" applyBorder="1" applyAlignment="1">
      <alignment horizontal="center" vertical="center"/>
    </xf>
    <xf numFmtId="183" fontId="6" fillId="0" borderId="16" xfId="0" applyNumberFormat="1" applyFont="1" applyFill="1" applyBorder="1" applyAlignment="1">
      <alignment horizontal="center" vertical="center"/>
    </xf>
    <xf numFmtId="183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179" fontId="6" fillId="0" borderId="16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81" fontId="6" fillId="0" borderId="16" xfId="0" applyNumberFormat="1" applyFont="1" applyFill="1" applyBorder="1" applyAlignment="1">
      <alignment horizontal="center" vertical="center"/>
    </xf>
    <xf numFmtId="181" fontId="6" fillId="0" borderId="13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0" xfId="0" applyFont="1" applyFill="1" applyBorder="1" applyAlignment="1">
      <alignment horizontal="left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37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49" fontId="7" fillId="0" borderId="42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49" fontId="7" fillId="0" borderId="7" xfId="0" quotePrefix="1" applyNumberFormat="1" applyFont="1" applyFill="1" applyBorder="1" applyAlignment="1">
      <alignment horizontal="center" vertical="center"/>
    </xf>
    <xf numFmtId="49" fontId="7" fillId="0" borderId="8" xfId="0" quotePrefix="1" applyNumberFormat="1" applyFont="1" applyFill="1" applyBorder="1" applyAlignment="1">
      <alignment horizontal="center" vertical="center"/>
    </xf>
    <xf numFmtId="49" fontId="7" fillId="0" borderId="13" xfId="0" quotePrefix="1" applyNumberFormat="1" applyFont="1" applyFill="1" applyBorder="1" applyAlignment="1">
      <alignment horizontal="center" vertical="center"/>
    </xf>
    <xf numFmtId="49" fontId="7" fillId="0" borderId="16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left" vertical="center"/>
    </xf>
    <xf numFmtId="0" fontId="18" fillId="0" borderId="2" xfId="0" quotePrefix="1" applyFont="1" applyFill="1" applyBorder="1" applyAlignment="1">
      <alignment horizontal="left" vertical="top" wrapText="1"/>
    </xf>
    <xf numFmtId="0" fontId="18" fillId="0" borderId="3" xfId="0" quotePrefix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right" vertical="center"/>
    </xf>
    <xf numFmtId="176" fontId="24" fillId="0" borderId="39" xfId="0" applyNumberFormat="1" applyFont="1" applyFill="1" applyBorder="1" applyAlignment="1"/>
    <xf numFmtId="176" fontId="6" fillId="0" borderId="29" xfId="0" applyNumberFormat="1" applyFont="1" applyFill="1" applyBorder="1" applyAlignment="1">
      <alignment horizontal="left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60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49" fontId="7" fillId="0" borderId="19" xfId="0" quotePrefix="1" applyNumberFormat="1" applyFont="1" applyFill="1" applyBorder="1" applyAlignment="1">
      <alignment horizontal="center" vertical="center"/>
    </xf>
    <xf numFmtId="49" fontId="7" fillId="0" borderId="30" xfId="0" quotePrefix="1" applyNumberFormat="1" applyFont="1" applyFill="1" applyBorder="1" applyAlignment="1">
      <alignment horizontal="center" vertical="center"/>
    </xf>
    <xf numFmtId="49" fontId="7" fillId="0" borderId="14" xfId="0" quotePrefix="1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quotePrefix="1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49" fontId="7" fillId="0" borderId="9" xfId="0" quotePrefix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63" xfId="0" applyNumberFormat="1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64" xfId="0" applyNumberFormat="1" applyFont="1" applyFill="1" applyBorder="1" applyAlignment="1">
      <alignment horizontal="center" vertical="center"/>
    </xf>
    <xf numFmtId="49" fontId="7" fillId="0" borderId="65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 vertical="center"/>
    </xf>
    <xf numFmtId="49" fontId="7" fillId="0" borderId="67" xfId="0" applyNumberFormat="1" applyFont="1" applyFill="1" applyBorder="1" applyAlignment="1">
      <alignment horizontal="center" vertical="center"/>
    </xf>
    <xf numFmtId="49" fontId="7" fillId="0" borderId="64" xfId="0" applyNumberFormat="1" applyFont="1" applyFill="1" applyBorder="1" applyAlignment="1">
      <alignment horizontal="center" vertical="center"/>
    </xf>
    <xf numFmtId="0" fontId="7" fillId="0" borderId="67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7" fillId="0" borderId="22" xfId="0" applyNumberFormat="1" applyFont="1" applyFill="1" applyBorder="1" applyAlignment="1">
      <alignment horizontal="lef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31" xfId="0" quotePrefix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6" fillId="0" borderId="21" xfId="0" quotePrefix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176" fontId="7" fillId="0" borderId="3" xfId="0" quotePrefix="1" applyNumberFormat="1" applyFont="1" applyFill="1" applyBorder="1" applyAlignment="1">
      <alignment horizontal="center" vertical="center"/>
    </xf>
    <xf numFmtId="176" fontId="7" fillId="0" borderId="36" xfId="0" quotePrefix="1" applyNumberFormat="1" applyFont="1" applyFill="1" applyBorder="1" applyAlignment="1">
      <alignment horizontal="center" vertical="center"/>
    </xf>
    <xf numFmtId="177" fontId="7" fillId="0" borderId="14" xfId="0" quotePrefix="1" applyNumberFormat="1" applyFont="1" applyFill="1" applyBorder="1" applyAlignment="1">
      <alignment horizontal="center" vertical="center"/>
    </xf>
    <xf numFmtId="177" fontId="7" fillId="0" borderId="37" xfId="0" quotePrefix="1" applyNumberFormat="1" applyFont="1" applyFill="1" applyBorder="1" applyAlignment="1">
      <alignment horizontal="center" vertical="center"/>
    </xf>
    <xf numFmtId="49" fontId="7" fillId="0" borderId="8" xfId="0" quotePrefix="1" applyNumberFormat="1" applyFont="1" applyFill="1" applyBorder="1" applyAlignment="1">
      <alignment horizontal="center" vertical="center" shrinkToFit="1"/>
    </xf>
    <xf numFmtId="49" fontId="7" fillId="0" borderId="13" xfId="0" quotePrefix="1" applyNumberFormat="1" applyFont="1" applyFill="1" applyBorder="1" applyAlignment="1">
      <alignment horizontal="center" vertical="center" shrinkToFit="1"/>
    </xf>
    <xf numFmtId="49" fontId="7" fillId="0" borderId="12" xfId="0" quotePrefix="1" applyNumberFormat="1" applyFont="1" applyFill="1" applyBorder="1" applyAlignment="1">
      <alignment horizontal="center" vertical="center"/>
    </xf>
    <xf numFmtId="49" fontId="7" fillId="0" borderId="35" xfId="0" quotePrefix="1" applyNumberFormat="1" applyFont="1" applyFill="1" applyBorder="1" applyAlignment="1">
      <alignment horizontal="center" vertical="center"/>
    </xf>
    <xf numFmtId="49" fontId="7" fillId="0" borderId="28" xfId="0" quotePrefix="1" applyNumberFormat="1" applyFont="1" applyFill="1" applyBorder="1" applyAlignment="1">
      <alignment horizontal="center" vertical="center" shrinkToFit="1"/>
    </xf>
    <xf numFmtId="49" fontId="7" fillId="0" borderId="42" xfId="0" quotePrefix="1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33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8" xfId="0" quotePrefix="1" applyNumberFormat="1" applyFont="1" applyFill="1" applyBorder="1" applyAlignment="1">
      <alignment horizontal="center" vertical="center" shrinkToFit="1"/>
    </xf>
    <xf numFmtId="49" fontId="7" fillId="0" borderId="40" xfId="0" quotePrefix="1" applyNumberFormat="1" applyFont="1" applyFill="1" applyBorder="1" applyAlignment="1">
      <alignment horizontal="center" vertical="center" shrinkToFit="1"/>
    </xf>
    <xf numFmtId="49" fontId="7" fillId="0" borderId="37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0" fontId="18" fillId="0" borderId="2" xfId="0" quotePrefix="1" applyFont="1" applyFill="1" applyBorder="1" applyAlignment="1">
      <alignment horizontal="center" vertical="top" wrapText="1"/>
    </xf>
    <xf numFmtId="176" fontId="7" fillId="0" borderId="60" xfId="0" quotePrefix="1" applyNumberFormat="1" applyFont="1" applyFill="1" applyBorder="1" applyAlignment="1">
      <alignment horizontal="center" vertical="center"/>
    </xf>
    <xf numFmtId="49" fontId="7" fillId="0" borderId="18" xfId="0" quotePrefix="1" applyNumberFormat="1" applyFont="1" applyFill="1" applyBorder="1" applyAlignment="1">
      <alignment horizontal="center" vertical="center"/>
    </xf>
    <xf numFmtId="49" fontId="7" fillId="0" borderId="40" xfId="0" quotePrefix="1" applyNumberFormat="1" applyFont="1" applyFill="1" applyBorder="1" applyAlignment="1">
      <alignment horizontal="center" vertical="center"/>
    </xf>
    <xf numFmtId="49" fontId="6" fillId="0" borderId="7" xfId="0" quotePrefix="1" applyNumberFormat="1" applyFont="1" applyFill="1" applyBorder="1" applyAlignment="1">
      <alignment horizontal="center" vertical="center"/>
    </xf>
    <xf numFmtId="49" fontId="6" fillId="0" borderId="16" xfId="0" quotePrefix="1" applyNumberFormat="1" applyFont="1" applyFill="1" applyBorder="1" applyAlignment="1">
      <alignment horizontal="center" vertical="center"/>
    </xf>
    <xf numFmtId="49" fontId="6" fillId="0" borderId="8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49" fontId="6" fillId="0" borderId="11" xfId="0" quotePrefix="1" applyNumberFormat="1" applyFont="1" applyFill="1" applyBorder="1" applyAlignment="1">
      <alignment horizontal="center" vertical="center"/>
    </xf>
    <xf numFmtId="49" fontId="6" fillId="0" borderId="31" xfId="0" quotePrefix="1" applyNumberFormat="1" applyFont="1" applyFill="1" applyBorder="1" applyAlignment="1">
      <alignment horizontal="center" vertical="center"/>
    </xf>
    <xf numFmtId="49" fontId="6" fillId="0" borderId="12" xfId="0" quotePrefix="1" applyNumberFormat="1" applyFont="1" applyFill="1" applyBorder="1" applyAlignment="1">
      <alignment horizontal="center" vertical="center"/>
    </xf>
    <xf numFmtId="49" fontId="6" fillId="0" borderId="12" xfId="0" quotePrefix="1" applyNumberFormat="1" applyFont="1" applyFill="1" applyBorder="1" applyAlignment="1">
      <alignment horizontal="center"/>
    </xf>
    <xf numFmtId="49" fontId="6" fillId="0" borderId="21" xfId="0" quotePrefix="1" applyNumberFormat="1" applyFont="1" applyFill="1" applyBorder="1" applyAlignment="1">
      <alignment horizont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8" xfId="0" quotePrefix="1" applyNumberFormat="1" applyFont="1" applyFill="1" applyBorder="1" applyAlignment="1">
      <alignment horizontal="center" vertical="center"/>
    </xf>
    <xf numFmtId="178" fontId="7" fillId="0" borderId="13" xfId="0" quotePrefix="1" applyNumberFormat="1" applyFont="1" applyFill="1" applyBorder="1" applyAlignment="1">
      <alignment horizontal="center" vertical="center"/>
    </xf>
    <xf numFmtId="184" fontId="7" fillId="0" borderId="7" xfId="0" applyNumberFormat="1" applyFont="1" applyFill="1" applyBorder="1" applyAlignment="1">
      <alignment horizontal="center" vertical="center"/>
    </xf>
    <xf numFmtId="184" fontId="7" fillId="0" borderId="8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3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2" xfId="0" quotePrefix="1" applyNumberFormat="1" applyFont="1" applyFill="1" applyBorder="1" applyAlignment="1">
      <alignment horizontal="center" vertical="center"/>
    </xf>
    <xf numFmtId="178" fontId="7" fillId="0" borderId="35" xfId="0" quotePrefix="1" applyNumberFormat="1" applyFont="1" applyFill="1" applyBorder="1" applyAlignment="1">
      <alignment horizontal="center" vertical="center"/>
    </xf>
    <xf numFmtId="184" fontId="7" fillId="0" borderId="11" xfId="0" applyNumberFormat="1" applyFont="1" applyFill="1" applyBorder="1" applyAlignment="1">
      <alignment horizontal="center" vertical="center"/>
    </xf>
    <xf numFmtId="184" fontId="7" fillId="0" borderId="12" xfId="0" applyNumberFormat="1" applyFont="1" applyFill="1" applyBorder="1" applyAlignment="1">
      <alignment horizontal="center" vertical="center"/>
    </xf>
    <xf numFmtId="185" fontId="7" fillId="0" borderId="19" xfId="0" applyNumberFormat="1" applyFont="1" applyFill="1" applyBorder="1" applyAlignment="1">
      <alignment horizontal="center" vertical="center"/>
    </xf>
    <xf numFmtId="185" fontId="7" fillId="0" borderId="30" xfId="0" applyNumberFormat="1" applyFont="1" applyFill="1" applyBorder="1" applyAlignment="1">
      <alignment horizontal="center" vertical="center"/>
    </xf>
    <xf numFmtId="185" fontId="7" fillId="0" borderId="14" xfId="0" applyNumberFormat="1" applyFont="1" applyFill="1" applyBorder="1" applyAlignment="1">
      <alignment horizontal="center" vertical="center"/>
    </xf>
    <xf numFmtId="185" fontId="7" fillId="0" borderId="14" xfId="0" quotePrefix="1" applyNumberFormat="1" applyFont="1" applyFill="1" applyBorder="1" applyAlignment="1">
      <alignment horizontal="center" vertical="center"/>
    </xf>
    <xf numFmtId="185" fontId="7" fillId="0" borderId="37" xfId="0" quotePrefix="1" applyNumberFormat="1" applyFont="1" applyFill="1" applyBorder="1" applyAlignment="1">
      <alignment horizontal="center" vertical="center"/>
    </xf>
    <xf numFmtId="185" fontId="7" fillId="0" borderId="7" xfId="0" applyNumberFormat="1" applyFont="1" applyFill="1" applyBorder="1" applyAlignment="1">
      <alignment horizontal="center" vertical="center"/>
    </xf>
    <xf numFmtId="185" fontId="7" fillId="0" borderId="16" xfId="0" applyNumberFormat="1" applyFont="1" applyFill="1" applyBorder="1" applyAlignment="1">
      <alignment horizontal="center" vertical="center"/>
    </xf>
    <xf numFmtId="185" fontId="7" fillId="0" borderId="8" xfId="0" applyNumberFormat="1" applyFont="1" applyFill="1" applyBorder="1" applyAlignment="1">
      <alignment horizontal="center" vertical="center"/>
    </xf>
    <xf numFmtId="185" fontId="7" fillId="0" borderId="8" xfId="0" quotePrefix="1" applyNumberFormat="1" applyFont="1" applyFill="1" applyBorder="1" applyAlignment="1">
      <alignment horizontal="center" vertical="center"/>
    </xf>
    <xf numFmtId="185" fontId="7" fillId="0" borderId="13" xfId="0" quotePrefix="1" applyNumberFormat="1" applyFont="1" applyFill="1" applyBorder="1" applyAlignment="1">
      <alignment horizontal="center" vertical="center"/>
    </xf>
    <xf numFmtId="186" fontId="7" fillId="0" borderId="7" xfId="0" quotePrefix="1" applyNumberFormat="1" applyFont="1" applyFill="1" applyBorder="1" applyAlignment="1">
      <alignment horizontal="center" vertical="center"/>
    </xf>
    <xf numFmtId="186" fontId="7" fillId="0" borderId="16" xfId="0" applyNumberFormat="1" applyFont="1" applyFill="1" applyBorder="1" applyAlignment="1">
      <alignment horizontal="center" vertical="center"/>
    </xf>
    <xf numFmtId="186" fontId="7" fillId="0" borderId="8" xfId="0" quotePrefix="1" applyNumberFormat="1" applyFont="1" applyFill="1" applyBorder="1" applyAlignment="1">
      <alignment horizontal="center" vertical="center"/>
    </xf>
    <xf numFmtId="186" fontId="7" fillId="0" borderId="8" xfId="0" applyNumberFormat="1" applyFont="1" applyFill="1" applyBorder="1" applyAlignment="1">
      <alignment horizontal="center" vertical="center"/>
    </xf>
    <xf numFmtId="186" fontId="7" fillId="0" borderId="13" xfId="0" quotePrefix="1" applyNumberFormat="1" applyFont="1" applyFill="1" applyBorder="1" applyAlignment="1">
      <alignment horizontal="center" vertical="center"/>
    </xf>
    <xf numFmtId="187" fontId="7" fillId="0" borderId="7" xfId="0" quotePrefix="1" applyNumberFormat="1" applyFont="1" applyFill="1" applyBorder="1" applyAlignment="1">
      <alignment horizontal="center" vertical="center"/>
    </xf>
    <xf numFmtId="187" fontId="7" fillId="0" borderId="16" xfId="0" applyNumberFormat="1" applyFont="1" applyFill="1" applyBorder="1" applyAlignment="1">
      <alignment horizontal="center" vertical="center"/>
    </xf>
    <xf numFmtId="187" fontId="7" fillId="0" borderId="8" xfId="0" quotePrefix="1" applyNumberFormat="1" applyFont="1" applyFill="1" applyBorder="1" applyAlignment="1">
      <alignment horizontal="center" vertical="center"/>
    </xf>
    <xf numFmtId="187" fontId="7" fillId="0" borderId="8" xfId="0" applyNumberFormat="1" applyFont="1" applyFill="1" applyBorder="1" applyAlignment="1">
      <alignment horizontal="center" vertical="center"/>
    </xf>
    <xf numFmtId="187" fontId="7" fillId="0" borderId="13" xfId="0" quotePrefix="1" applyNumberFormat="1" applyFont="1" applyFill="1" applyBorder="1" applyAlignment="1">
      <alignment horizontal="center" vertical="center"/>
    </xf>
    <xf numFmtId="188" fontId="7" fillId="0" borderId="7" xfId="0" quotePrefix="1" applyNumberFormat="1" applyFont="1" applyFill="1" applyBorder="1" applyAlignment="1">
      <alignment horizontal="center" vertical="center"/>
    </xf>
    <xf numFmtId="188" fontId="7" fillId="0" borderId="16" xfId="0" applyNumberFormat="1" applyFont="1" applyFill="1" applyBorder="1" applyAlignment="1">
      <alignment horizontal="center" vertical="center"/>
    </xf>
    <xf numFmtId="188" fontId="7" fillId="0" borderId="8" xfId="0" quotePrefix="1" applyNumberFormat="1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center" vertical="center"/>
    </xf>
    <xf numFmtId="188" fontId="7" fillId="0" borderId="13" xfId="0" quotePrefix="1" applyNumberFormat="1" applyFont="1" applyFill="1" applyBorder="1" applyAlignment="1">
      <alignment horizontal="center" vertical="center"/>
    </xf>
    <xf numFmtId="189" fontId="7" fillId="0" borderId="7" xfId="0" quotePrefix="1" applyNumberFormat="1" applyFont="1" applyFill="1" applyBorder="1" applyAlignment="1">
      <alignment horizontal="center" vertical="center"/>
    </xf>
    <xf numFmtId="189" fontId="7" fillId="0" borderId="16" xfId="0" applyNumberFormat="1" applyFont="1" applyFill="1" applyBorder="1" applyAlignment="1">
      <alignment horizontal="center" vertical="center"/>
    </xf>
    <xf numFmtId="189" fontId="7" fillId="0" borderId="8" xfId="0" quotePrefix="1" applyNumberFormat="1" applyFont="1" applyFill="1" applyBorder="1" applyAlignment="1">
      <alignment horizontal="center" vertical="center"/>
    </xf>
    <xf numFmtId="189" fontId="7" fillId="0" borderId="8" xfId="0" applyNumberFormat="1" applyFont="1" applyFill="1" applyBorder="1" applyAlignment="1">
      <alignment horizontal="center" vertical="center"/>
    </xf>
    <xf numFmtId="189" fontId="7" fillId="0" borderId="13" xfId="0" quotePrefix="1" applyNumberFormat="1" applyFont="1" applyFill="1" applyBorder="1" applyAlignment="1">
      <alignment horizontal="center" vertical="center"/>
    </xf>
    <xf numFmtId="190" fontId="7" fillId="0" borderId="7" xfId="0" quotePrefix="1" applyNumberFormat="1" applyFont="1" applyFill="1" applyBorder="1" applyAlignment="1">
      <alignment horizontal="center" vertical="center"/>
    </xf>
    <xf numFmtId="190" fontId="7" fillId="0" borderId="16" xfId="0" applyNumberFormat="1" applyFont="1" applyFill="1" applyBorder="1" applyAlignment="1">
      <alignment horizontal="center" vertical="center"/>
    </xf>
    <xf numFmtId="190" fontId="7" fillId="0" borderId="8" xfId="0" quotePrefix="1" applyNumberFormat="1" applyFont="1" applyFill="1" applyBorder="1" applyAlignment="1">
      <alignment horizontal="center" vertical="center"/>
    </xf>
    <xf numFmtId="190" fontId="7" fillId="0" borderId="8" xfId="0" applyNumberFormat="1" applyFont="1" applyFill="1" applyBorder="1" applyAlignment="1">
      <alignment horizontal="center" vertical="center"/>
    </xf>
    <xf numFmtId="190" fontId="7" fillId="0" borderId="13" xfId="0" quotePrefix="1" applyNumberFormat="1" applyFont="1" applyFill="1" applyBorder="1" applyAlignment="1">
      <alignment horizontal="center" vertical="center"/>
    </xf>
    <xf numFmtId="185" fontId="7" fillId="0" borderId="7" xfId="0" quotePrefix="1" applyNumberFormat="1" applyFont="1" applyFill="1" applyBorder="1" applyAlignment="1">
      <alignment horizontal="center" vertical="center"/>
    </xf>
    <xf numFmtId="185" fontId="7" fillId="0" borderId="16" xfId="0" quotePrefix="1" applyNumberFormat="1" applyFont="1" applyFill="1" applyBorder="1" applyAlignment="1">
      <alignment horizontal="center" vertical="center"/>
    </xf>
    <xf numFmtId="190" fontId="7" fillId="0" borderId="7" xfId="0" applyNumberFormat="1" applyFont="1" applyFill="1" applyBorder="1" applyAlignment="1">
      <alignment horizontal="center" vertical="center"/>
    </xf>
    <xf numFmtId="188" fontId="7" fillId="0" borderId="7" xfId="0" applyNumberFormat="1" applyFont="1" applyFill="1" applyBorder="1" applyAlignment="1">
      <alignment horizontal="center" vertical="center"/>
    </xf>
    <xf numFmtId="189" fontId="7" fillId="0" borderId="7" xfId="0" applyNumberFormat="1" applyFont="1" applyFill="1" applyBorder="1" applyAlignment="1">
      <alignment horizontal="center" vertical="center"/>
    </xf>
    <xf numFmtId="191" fontId="7" fillId="0" borderId="7" xfId="0" quotePrefix="1" applyNumberFormat="1" applyFont="1" applyFill="1" applyBorder="1" applyAlignment="1">
      <alignment horizontal="center" vertical="center"/>
    </xf>
    <xf numFmtId="191" fontId="7" fillId="0" borderId="16" xfId="0" applyNumberFormat="1" applyFont="1" applyFill="1" applyBorder="1" applyAlignment="1">
      <alignment horizontal="center" vertical="center"/>
    </xf>
    <xf numFmtId="191" fontId="7" fillId="0" borderId="8" xfId="0" applyNumberFormat="1" applyFont="1" applyFill="1" applyBorder="1" applyAlignment="1">
      <alignment horizontal="center" vertical="center"/>
    </xf>
    <xf numFmtId="191" fontId="7" fillId="0" borderId="8" xfId="0" quotePrefix="1" applyNumberFormat="1" applyFont="1" applyFill="1" applyBorder="1" applyAlignment="1">
      <alignment horizontal="center" vertical="center"/>
    </xf>
    <xf numFmtId="191" fontId="7" fillId="0" borderId="13" xfId="0" quotePrefix="1" applyNumberFormat="1" applyFont="1" applyFill="1" applyBorder="1" applyAlignment="1">
      <alignment horizontal="center" vertical="center"/>
    </xf>
    <xf numFmtId="189" fontId="7" fillId="0" borderId="11" xfId="0" applyNumberFormat="1" applyFont="1" applyFill="1" applyBorder="1" applyAlignment="1">
      <alignment horizontal="center" vertical="center"/>
    </xf>
    <xf numFmtId="189" fontId="7" fillId="0" borderId="31" xfId="0" applyNumberFormat="1" applyFont="1" applyFill="1" applyBorder="1" applyAlignment="1">
      <alignment horizontal="center" vertical="center"/>
    </xf>
    <xf numFmtId="189" fontId="7" fillId="0" borderId="12" xfId="0" applyNumberFormat="1" applyFont="1" applyFill="1" applyBorder="1" applyAlignment="1">
      <alignment horizontal="center" vertical="center"/>
    </xf>
    <xf numFmtId="185" fontId="7" fillId="0" borderId="12" xfId="0" applyNumberFormat="1" applyFont="1" applyFill="1" applyBorder="1" applyAlignment="1">
      <alignment horizontal="center" vertical="center"/>
    </xf>
    <xf numFmtId="189" fontId="7" fillId="0" borderId="12" xfId="0" quotePrefix="1" applyNumberFormat="1" applyFont="1" applyFill="1" applyBorder="1" applyAlignment="1">
      <alignment horizontal="center" vertical="center"/>
    </xf>
    <xf numFmtId="185" fontId="7" fillId="0" borderId="12" xfId="0" quotePrefix="1" applyNumberFormat="1" applyFont="1" applyFill="1" applyBorder="1" applyAlignment="1">
      <alignment horizontal="center" vertical="center"/>
    </xf>
    <xf numFmtId="185" fontId="7" fillId="0" borderId="35" xfId="0" quotePrefix="1" applyNumberFormat="1" applyFont="1" applyFill="1" applyBorder="1" applyAlignment="1">
      <alignment horizontal="center" vertical="center"/>
    </xf>
    <xf numFmtId="186" fontId="7" fillId="0" borderId="19" xfId="0" quotePrefix="1" applyNumberFormat="1" applyFont="1" applyFill="1" applyBorder="1" applyAlignment="1">
      <alignment horizontal="center" vertical="center"/>
    </xf>
    <xf numFmtId="186" fontId="7" fillId="0" borderId="30" xfId="0" quotePrefix="1" applyNumberFormat="1" applyFont="1" applyFill="1" applyBorder="1" applyAlignment="1">
      <alignment horizontal="center" vertical="center"/>
    </xf>
    <xf numFmtId="186" fontId="7" fillId="0" borderId="14" xfId="0" quotePrefix="1" applyNumberFormat="1" applyFont="1" applyFill="1" applyBorder="1" applyAlignment="1">
      <alignment horizontal="center" vertical="center"/>
    </xf>
    <xf numFmtId="186" fontId="7" fillId="0" borderId="14" xfId="0" applyNumberFormat="1" applyFont="1" applyFill="1" applyBorder="1" applyAlignment="1">
      <alignment horizontal="center" vertical="center"/>
    </xf>
    <xf numFmtId="186" fontId="7" fillId="0" borderId="15" xfId="0" quotePrefix="1" applyNumberFormat="1" applyFont="1" applyFill="1" applyBorder="1" applyAlignment="1">
      <alignment horizontal="center" vertical="center"/>
    </xf>
    <xf numFmtId="186" fontId="7" fillId="0" borderId="16" xfId="0" quotePrefix="1" applyNumberFormat="1" applyFont="1" applyFill="1" applyBorder="1" applyAlignment="1">
      <alignment horizontal="center" vertical="center"/>
    </xf>
    <xf numFmtId="186" fontId="7" fillId="0" borderId="9" xfId="0" quotePrefix="1" applyNumberFormat="1" applyFont="1" applyFill="1" applyBorder="1" applyAlignment="1">
      <alignment horizontal="center" vertical="center"/>
    </xf>
    <xf numFmtId="188" fontId="7" fillId="0" borderId="16" xfId="0" quotePrefix="1" applyNumberFormat="1" applyFont="1" applyFill="1" applyBorder="1" applyAlignment="1">
      <alignment horizontal="center" vertical="center"/>
    </xf>
    <xf numFmtId="188" fontId="7" fillId="0" borderId="9" xfId="0" quotePrefix="1" applyNumberFormat="1" applyFont="1" applyFill="1" applyBorder="1" applyAlignment="1">
      <alignment horizontal="center" vertical="center"/>
    </xf>
    <xf numFmtId="185" fontId="7" fillId="0" borderId="9" xfId="0" applyNumberFormat="1" applyFont="1" applyFill="1" applyBorder="1" applyAlignment="1">
      <alignment horizontal="center" vertical="center"/>
    </xf>
    <xf numFmtId="185" fontId="7" fillId="0" borderId="9" xfId="0" quotePrefix="1" applyNumberFormat="1" applyFont="1" applyFill="1" applyBorder="1" applyAlignment="1">
      <alignment horizontal="center" vertical="center"/>
    </xf>
    <xf numFmtId="189" fontId="7" fillId="0" borderId="16" xfId="0" quotePrefix="1" applyNumberFormat="1" applyFont="1" applyFill="1" applyBorder="1" applyAlignment="1">
      <alignment horizontal="center" vertical="center"/>
    </xf>
    <xf numFmtId="189" fontId="7" fillId="0" borderId="9" xfId="0" quotePrefix="1" applyNumberFormat="1" applyFont="1" applyFill="1" applyBorder="1" applyAlignment="1">
      <alignment horizontal="center" vertical="center"/>
    </xf>
    <xf numFmtId="178" fontId="7" fillId="0" borderId="9" xfId="0" quotePrefix="1" applyNumberFormat="1" applyFont="1" applyFill="1" applyBorder="1" applyAlignment="1">
      <alignment horizontal="center" vertical="center"/>
    </xf>
    <xf numFmtId="190" fontId="7" fillId="0" borderId="17" xfId="0" applyNumberFormat="1" applyFont="1" applyFill="1" applyBorder="1" applyAlignment="1">
      <alignment horizontal="center" vertical="center"/>
    </xf>
    <xf numFmtId="190" fontId="7" fillId="0" borderId="33" xfId="0" applyNumberFormat="1" applyFont="1" applyFill="1" applyBorder="1" applyAlignment="1">
      <alignment horizontal="center" vertical="center"/>
    </xf>
    <xf numFmtId="190" fontId="7" fillId="0" borderId="18" xfId="0" applyNumberFormat="1" applyFont="1" applyFill="1" applyBorder="1" applyAlignment="1">
      <alignment horizontal="center" vertical="center"/>
    </xf>
    <xf numFmtId="190" fontId="7" fillId="0" borderId="18" xfId="0" quotePrefix="1" applyNumberFormat="1" applyFont="1" applyFill="1" applyBorder="1" applyAlignment="1">
      <alignment horizontal="center" vertical="center"/>
    </xf>
    <xf numFmtId="190" fontId="7" fillId="0" borderId="40" xfId="0" quotePrefix="1" applyNumberFormat="1" applyFont="1" applyFill="1" applyBorder="1" applyAlignment="1">
      <alignment horizontal="center" vertical="center"/>
    </xf>
    <xf numFmtId="185" fontId="7" fillId="0" borderId="19" xfId="0" quotePrefix="1" applyNumberFormat="1" applyFont="1" applyFill="1" applyBorder="1" applyAlignment="1">
      <alignment horizontal="center" vertical="center"/>
    </xf>
    <xf numFmtId="185" fontId="7" fillId="0" borderId="15" xfId="0" quotePrefix="1" applyNumberFormat="1" applyFont="1" applyFill="1" applyBorder="1" applyAlignment="1">
      <alignment horizontal="center" vertical="center"/>
    </xf>
    <xf numFmtId="189" fontId="7" fillId="0" borderId="64" xfId="0" applyNumberFormat="1" applyFont="1" applyFill="1" applyBorder="1" applyAlignment="1">
      <alignment horizontal="center" vertical="center"/>
    </xf>
    <xf numFmtId="189" fontId="7" fillId="0" borderId="65" xfId="0" applyNumberFormat="1" applyFont="1" applyFill="1" applyBorder="1" applyAlignment="1">
      <alignment horizontal="center" vertical="center"/>
    </xf>
    <xf numFmtId="189" fontId="7" fillId="0" borderId="66" xfId="0" applyNumberFormat="1" applyFont="1" applyFill="1" applyBorder="1" applyAlignment="1">
      <alignment horizontal="center" vertical="center"/>
    </xf>
    <xf numFmtId="189" fontId="7" fillId="0" borderId="67" xfId="0" applyNumberFormat="1" applyFont="1" applyFill="1" applyBorder="1" applyAlignment="1">
      <alignment horizontal="center" vertical="center"/>
    </xf>
    <xf numFmtId="190" fontId="7" fillId="0" borderId="19" xfId="0" applyNumberFormat="1" applyFont="1" applyFill="1" applyBorder="1" applyAlignment="1">
      <alignment horizontal="center" vertical="center"/>
    </xf>
    <xf numFmtId="190" fontId="7" fillId="0" borderId="30" xfId="0" applyNumberFormat="1" applyFont="1" applyFill="1" applyBorder="1" applyAlignment="1">
      <alignment horizontal="center" vertical="center"/>
    </xf>
    <xf numFmtId="190" fontId="7" fillId="0" borderId="14" xfId="0" applyNumberFormat="1" applyFont="1" applyFill="1" applyBorder="1" applyAlignment="1">
      <alignment horizontal="center" vertical="center"/>
    </xf>
    <xf numFmtId="190" fontId="7" fillId="0" borderId="14" xfId="0" quotePrefix="1" applyNumberFormat="1" applyFont="1" applyFill="1" applyBorder="1" applyAlignment="1">
      <alignment horizontal="center" vertical="center"/>
    </xf>
    <xf numFmtId="190" fontId="7" fillId="0" borderId="15" xfId="0" quotePrefix="1" applyNumberFormat="1" applyFont="1" applyFill="1" applyBorder="1" applyAlignment="1">
      <alignment horizontal="center" vertical="center"/>
    </xf>
    <xf numFmtId="188" fontId="6" fillId="0" borderId="7" xfId="0" quotePrefix="1" applyNumberFormat="1" applyFont="1" applyFill="1" applyBorder="1" applyAlignment="1">
      <alignment horizontal="center" vertical="center"/>
    </xf>
    <xf numFmtId="188" fontId="6" fillId="0" borderId="16" xfId="0" quotePrefix="1" applyNumberFormat="1" applyFont="1" applyFill="1" applyBorder="1" applyAlignment="1">
      <alignment horizontal="center" vertical="center"/>
    </xf>
    <xf numFmtId="188" fontId="6" fillId="0" borderId="8" xfId="0" quotePrefix="1" applyNumberFormat="1" applyFont="1" applyFill="1" applyBorder="1" applyAlignment="1">
      <alignment horizontal="center" vertical="center"/>
    </xf>
    <xf numFmtId="188" fontId="6" fillId="0" borderId="9" xfId="0" quotePrefix="1" applyNumberFormat="1" applyFont="1" applyFill="1" applyBorder="1" applyAlignment="1">
      <alignment horizontal="center" vertical="center"/>
    </xf>
    <xf numFmtId="188" fontId="6" fillId="0" borderId="11" xfId="0" quotePrefix="1" applyNumberFormat="1" applyFont="1" applyFill="1" applyBorder="1" applyAlignment="1">
      <alignment horizontal="center" vertical="center"/>
    </xf>
    <xf numFmtId="188" fontId="6" fillId="0" borderId="31" xfId="0" quotePrefix="1" applyNumberFormat="1" applyFont="1" applyFill="1" applyBorder="1" applyAlignment="1">
      <alignment horizontal="center" vertical="center"/>
    </xf>
    <xf numFmtId="188" fontId="6" fillId="0" borderId="12" xfId="0" quotePrefix="1" applyNumberFormat="1" applyFont="1" applyFill="1" applyBorder="1" applyAlignment="1">
      <alignment horizontal="center" vertical="center"/>
    </xf>
    <xf numFmtId="188" fontId="6" fillId="0" borderId="12" xfId="0" quotePrefix="1" applyNumberFormat="1" applyFont="1" applyFill="1" applyBorder="1" applyAlignment="1">
      <alignment horizontal="center"/>
    </xf>
    <xf numFmtId="188" fontId="6" fillId="0" borderId="21" xfId="0" quotePrefix="1" applyNumberFormat="1" applyFont="1" applyFill="1" applyBorder="1" applyAlignment="1">
      <alignment horizontal="center"/>
    </xf>
    <xf numFmtId="190" fontId="7" fillId="0" borderId="16" xfId="0" quotePrefix="1" applyNumberFormat="1" applyFont="1" applyFill="1" applyBorder="1" applyAlignment="1">
      <alignment horizontal="center" vertical="center"/>
    </xf>
    <xf numFmtId="185" fontId="7" fillId="0" borderId="11" xfId="0" applyNumberFormat="1" applyFont="1" applyFill="1" applyBorder="1" applyAlignment="1">
      <alignment horizontal="center" vertical="center"/>
    </xf>
    <xf numFmtId="189" fontId="7" fillId="0" borderId="35" xfId="0" quotePrefix="1" applyNumberFormat="1" applyFont="1" applyFill="1" applyBorder="1" applyAlignment="1">
      <alignment horizontal="center" vertical="center"/>
    </xf>
    <xf numFmtId="185" fontId="7" fillId="0" borderId="30" xfId="0" quotePrefix="1" applyNumberFormat="1" applyFont="1" applyFill="1" applyBorder="1" applyAlignment="1">
      <alignment horizontal="center" vertical="center"/>
    </xf>
    <xf numFmtId="185" fontId="6" fillId="0" borderId="7" xfId="0" quotePrefix="1" applyNumberFormat="1" applyFont="1" applyFill="1" applyBorder="1" applyAlignment="1">
      <alignment horizontal="center" vertical="center"/>
    </xf>
    <xf numFmtId="185" fontId="6" fillId="0" borderId="16" xfId="0" quotePrefix="1" applyNumberFormat="1" applyFont="1" applyFill="1" applyBorder="1" applyAlignment="1">
      <alignment horizontal="center" vertical="center"/>
    </xf>
    <xf numFmtId="185" fontId="6" fillId="0" borderId="8" xfId="0" quotePrefix="1" applyNumberFormat="1" applyFont="1" applyFill="1" applyBorder="1" applyAlignment="1">
      <alignment horizontal="center" vertical="center"/>
    </xf>
    <xf numFmtId="185" fontId="6" fillId="0" borderId="9" xfId="0" quotePrefix="1" applyNumberFormat="1" applyFont="1" applyFill="1" applyBorder="1" applyAlignment="1">
      <alignment horizontal="center" vertical="center"/>
    </xf>
    <xf numFmtId="185" fontId="6" fillId="0" borderId="11" xfId="0" quotePrefix="1" applyNumberFormat="1" applyFont="1" applyFill="1" applyBorder="1" applyAlignment="1">
      <alignment horizontal="center" vertical="center"/>
    </xf>
    <xf numFmtId="185" fontId="6" fillId="0" borderId="31" xfId="0" quotePrefix="1" applyNumberFormat="1" applyFont="1" applyFill="1" applyBorder="1" applyAlignment="1">
      <alignment horizontal="center" vertical="center"/>
    </xf>
    <xf numFmtId="185" fontId="6" fillId="0" borderId="12" xfId="0" quotePrefix="1" applyNumberFormat="1" applyFont="1" applyFill="1" applyBorder="1" applyAlignment="1">
      <alignment horizontal="center" vertical="center"/>
    </xf>
    <xf numFmtId="185" fontId="6" fillId="0" borderId="12" xfId="0" quotePrefix="1" applyNumberFormat="1" applyFont="1" applyFill="1" applyBorder="1" applyAlignment="1">
      <alignment horizontal="center"/>
    </xf>
    <xf numFmtId="185" fontId="6" fillId="0" borderId="21" xfId="0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3" borderId="39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3" xfId="0" quotePrefix="1" applyNumberFormat="1" applyFont="1" applyBorder="1" applyAlignment="1">
      <alignment horizontal="center" vertical="center"/>
    </xf>
    <xf numFmtId="176" fontId="7" fillId="0" borderId="36" xfId="0" quotePrefix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4" xfId="0" quotePrefix="1" applyNumberFormat="1" applyFont="1" applyBorder="1" applyAlignment="1">
      <alignment horizontal="center" vertical="center"/>
    </xf>
    <xf numFmtId="177" fontId="7" fillId="0" borderId="37" xfId="0" quotePrefix="1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8" xfId="0" quotePrefix="1" applyNumberFormat="1" applyFont="1" applyBorder="1" applyAlignment="1">
      <alignment horizontal="center" vertical="center" shrinkToFit="1"/>
    </xf>
    <xf numFmtId="49" fontId="7" fillId="0" borderId="13" xfId="0" quotePrefix="1" applyNumberFormat="1" applyFont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8" xfId="0" quotePrefix="1" applyNumberFormat="1" applyFont="1" applyBorder="1" applyAlignment="1">
      <alignment horizontal="center" vertical="center"/>
    </xf>
    <xf numFmtId="178" fontId="7" fillId="0" borderId="13" xfId="0" quotePrefix="1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178" fontId="7" fillId="0" borderId="12" xfId="0" quotePrefix="1" applyNumberFormat="1" applyFont="1" applyBorder="1" applyAlignment="1">
      <alignment horizontal="center" vertical="center"/>
    </xf>
    <xf numFmtId="178" fontId="7" fillId="0" borderId="35" xfId="0" quotePrefix="1" applyNumberFormat="1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8" xfId="0" quotePrefix="1" applyNumberFormat="1" applyFont="1" applyBorder="1" applyAlignment="1">
      <alignment horizontal="center" vertical="center" shrinkToFit="1"/>
    </xf>
    <xf numFmtId="49" fontId="7" fillId="0" borderId="42" xfId="0" quotePrefix="1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8" xfId="0" quotePrefix="1" applyNumberFormat="1" applyFont="1" applyBorder="1" applyAlignment="1">
      <alignment horizontal="center" vertical="center" shrinkToFit="1"/>
    </xf>
    <xf numFmtId="49" fontId="7" fillId="0" borderId="40" xfId="0" quotePrefix="1" applyNumberFormat="1" applyFont="1" applyBorder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85" fontId="7" fillId="0" borderId="19" xfId="0" applyNumberFormat="1" applyFont="1" applyBorder="1" applyAlignment="1">
      <alignment horizontal="center" vertical="center"/>
    </xf>
    <xf numFmtId="185" fontId="7" fillId="0" borderId="30" xfId="0" applyNumberFormat="1" applyFont="1" applyBorder="1" applyAlignment="1">
      <alignment horizontal="center" vertical="center"/>
    </xf>
    <xf numFmtId="185" fontId="7" fillId="0" borderId="14" xfId="0" applyNumberFormat="1" applyFont="1" applyBorder="1" applyAlignment="1">
      <alignment horizontal="center" vertical="center"/>
    </xf>
    <xf numFmtId="185" fontId="7" fillId="0" borderId="14" xfId="0" quotePrefix="1" applyNumberFormat="1" applyFont="1" applyBorder="1" applyAlignment="1">
      <alignment horizontal="center" vertical="center"/>
    </xf>
    <xf numFmtId="185" fontId="7" fillId="0" borderId="37" xfId="0" quotePrefix="1" applyNumberFormat="1" applyFont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/>
    </xf>
    <xf numFmtId="185" fontId="7" fillId="0" borderId="16" xfId="0" applyNumberFormat="1" applyFont="1" applyBorder="1" applyAlignment="1">
      <alignment horizontal="center" vertical="center"/>
    </xf>
    <xf numFmtId="185" fontId="7" fillId="0" borderId="8" xfId="0" applyNumberFormat="1" applyFont="1" applyBorder="1" applyAlignment="1">
      <alignment horizontal="center" vertical="center"/>
    </xf>
    <xf numFmtId="185" fontId="7" fillId="0" borderId="8" xfId="0" quotePrefix="1" applyNumberFormat="1" applyFont="1" applyBorder="1" applyAlignment="1">
      <alignment horizontal="center" vertical="center"/>
    </xf>
    <xf numFmtId="185" fontId="7" fillId="0" borderId="13" xfId="0" quotePrefix="1" applyNumberFormat="1" applyFont="1" applyBorder="1" applyAlignment="1">
      <alignment horizontal="center" vertical="center"/>
    </xf>
    <xf numFmtId="186" fontId="7" fillId="0" borderId="7" xfId="0" quotePrefix="1" applyNumberFormat="1" applyFont="1" applyBorder="1" applyAlignment="1">
      <alignment horizontal="center" vertical="center"/>
    </xf>
    <xf numFmtId="186" fontId="7" fillId="0" borderId="16" xfId="0" applyNumberFormat="1" applyFont="1" applyBorder="1" applyAlignment="1">
      <alignment horizontal="center" vertical="center"/>
    </xf>
    <xf numFmtId="186" fontId="7" fillId="0" borderId="8" xfId="0" quotePrefix="1" applyNumberFormat="1" applyFont="1" applyBorder="1" applyAlignment="1">
      <alignment horizontal="center" vertical="center"/>
    </xf>
    <xf numFmtId="186" fontId="7" fillId="0" borderId="8" xfId="0" applyNumberFormat="1" applyFont="1" applyBorder="1" applyAlignment="1">
      <alignment horizontal="center" vertical="center"/>
    </xf>
    <xf numFmtId="186" fontId="7" fillId="0" borderId="13" xfId="0" quotePrefix="1" applyNumberFormat="1" applyFont="1" applyBorder="1" applyAlignment="1">
      <alignment horizontal="center" vertical="center"/>
    </xf>
    <xf numFmtId="187" fontId="7" fillId="0" borderId="7" xfId="0" quotePrefix="1" applyNumberFormat="1" applyFont="1" applyBorder="1" applyAlignment="1">
      <alignment horizontal="center" vertical="center"/>
    </xf>
    <xf numFmtId="187" fontId="7" fillId="0" borderId="16" xfId="0" applyNumberFormat="1" applyFont="1" applyBorder="1" applyAlignment="1">
      <alignment horizontal="center" vertical="center"/>
    </xf>
    <xf numFmtId="187" fontId="7" fillId="0" borderId="8" xfId="0" quotePrefix="1" applyNumberFormat="1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center" vertical="center"/>
    </xf>
    <xf numFmtId="187" fontId="7" fillId="0" borderId="13" xfId="0" quotePrefix="1" applyNumberFormat="1" applyFont="1" applyBorder="1" applyAlignment="1">
      <alignment horizontal="center" vertical="center"/>
    </xf>
    <xf numFmtId="188" fontId="7" fillId="0" borderId="7" xfId="0" quotePrefix="1" applyNumberFormat="1" applyFont="1" applyBorder="1" applyAlignment="1">
      <alignment horizontal="center" vertical="center"/>
    </xf>
    <xf numFmtId="188" fontId="7" fillId="0" borderId="16" xfId="0" applyNumberFormat="1" applyFont="1" applyBorder="1" applyAlignment="1">
      <alignment horizontal="center" vertical="center"/>
    </xf>
    <xf numFmtId="188" fontId="7" fillId="0" borderId="8" xfId="0" quotePrefix="1" applyNumberFormat="1" applyFont="1" applyBorder="1" applyAlignment="1">
      <alignment horizontal="center" vertical="center"/>
    </xf>
    <xf numFmtId="188" fontId="7" fillId="0" borderId="8" xfId="0" applyNumberFormat="1" applyFont="1" applyBorder="1" applyAlignment="1">
      <alignment horizontal="center" vertical="center"/>
    </xf>
    <xf numFmtId="188" fontId="7" fillId="0" borderId="13" xfId="0" quotePrefix="1" applyNumberFormat="1" applyFont="1" applyBorder="1" applyAlignment="1">
      <alignment horizontal="center" vertical="center"/>
    </xf>
    <xf numFmtId="189" fontId="7" fillId="0" borderId="7" xfId="0" quotePrefix="1" applyNumberFormat="1" applyFont="1" applyBorder="1" applyAlignment="1">
      <alignment horizontal="center" vertical="center"/>
    </xf>
    <xf numFmtId="189" fontId="7" fillId="0" borderId="16" xfId="0" applyNumberFormat="1" applyFont="1" applyBorder="1" applyAlignment="1">
      <alignment horizontal="center" vertical="center"/>
    </xf>
    <xf numFmtId="189" fontId="7" fillId="0" borderId="8" xfId="0" quotePrefix="1" applyNumberFormat="1" applyFont="1" applyBorder="1" applyAlignment="1">
      <alignment horizontal="center" vertical="center"/>
    </xf>
    <xf numFmtId="189" fontId="7" fillId="0" borderId="8" xfId="0" applyNumberFormat="1" applyFont="1" applyBorder="1" applyAlignment="1">
      <alignment horizontal="center" vertical="center"/>
    </xf>
    <xf numFmtId="189" fontId="7" fillId="0" borderId="13" xfId="0" quotePrefix="1" applyNumberFormat="1" applyFont="1" applyBorder="1" applyAlignment="1">
      <alignment horizontal="center" vertical="center"/>
    </xf>
    <xf numFmtId="190" fontId="7" fillId="0" borderId="7" xfId="0" quotePrefix="1" applyNumberFormat="1" applyFont="1" applyBorder="1" applyAlignment="1">
      <alignment horizontal="center" vertical="center"/>
    </xf>
    <xf numFmtId="190" fontId="7" fillId="0" borderId="16" xfId="0" applyNumberFormat="1" applyFont="1" applyBorder="1" applyAlignment="1">
      <alignment horizontal="center" vertical="center"/>
    </xf>
    <xf numFmtId="190" fontId="7" fillId="0" borderId="8" xfId="0" quotePrefix="1" applyNumberFormat="1" applyFont="1" applyBorder="1" applyAlignment="1">
      <alignment horizontal="center" vertical="center"/>
    </xf>
    <xf numFmtId="190" fontId="7" fillId="0" borderId="8" xfId="0" applyNumberFormat="1" applyFont="1" applyBorder="1" applyAlignment="1">
      <alignment horizontal="center" vertical="center"/>
    </xf>
    <xf numFmtId="190" fontId="7" fillId="0" borderId="13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shrinkToFit="1"/>
    </xf>
    <xf numFmtId="190" fontId="7" fillId="0" borderId="16" xfId="0" quotePrefix="1" applyNumberFormat="1" applyFont="1" applyBorder="1" applyAlignment="1">
      <alignment horizontal="center" vertical="center"/>
    </xf>
    <xf numFmtId="188" fontId="7" fillId="0" borderId="16" xfId="0" quotePrefix="1" applyNumberFormat="1" applyFont="1" applyBorder="1" applyAlignment="1">
      <alignment horizontal="center" vertical="center"/>
    </xf>
    <xf numFmtId="190" fontId="7" fillId="0" borderId="7" xfId="0" applyNumberFormat="1" applyFont="1" applyBorder="1" applyAlignment="1">
      <alignment horizontal="center" vertical="center"/>
    </xf>
    <xf numFmtId="188" fontId="7" fillId="0" borderId="7" xfId="0" applyNumberFormat="1" applyFont="1" applyBorder="1" applyAlignment="1">
      <alignment horizontal="center" vertical="center"/>
    </xf>
    <xf numFmtId="189" fontId="7" fillId="0" borderId="7" xfId="0" applyNumberFormat="1" applyFont="1" applyBorder="1" applyAlignment="1">
      <alignment horizontal="center" vertical="center"/>
    </xf>
    <xf numFmtId="191" fontId="7" fillId="0" borderId="7" xfId="0" quotePrefix="1" applyNumberFormat="1" applyFont="1" applyBorder="1" applyAlignment="1">
      <alignment horizontal="center" vertical="center"/>
    </xf>
    <xf numFmtId="191" fontId="7" fillId="0" borderId="16" xfId="0" applyNumberFormat="1" applyFont="1" applyBorder="1" applyAlignment="1">
      <alignment horizontal="center" vertical="center"/>
    </xf>
    <xf numFmtId="191" fontId="7" fillId="0" borderId="8" xfId="0" applyNumberFormat="1" applyFont="1" applyBorder="1" applyAlignment="1">
      <alignment horizontal="center" vertical="center"/>
    </xf>
    <xf numFmtId="191" fontId="7" fillId="0" borderId="8" xfId="0" quotePrefix="1" applyNumberFormat="1" applyFont="1" applyBorder="1" applyAlignment="1">
      <alignment horizontal="center" vertical="center"/>
    </xf>
    <xf numFmtId="191" fontId="7" fillId="0" borderId="13" xfId="0" quotePrefix="1" applyNumberFormat="1" applyFont="1" applyBorder="1" applyAlignment="1">
      <alignment horizontal="center" vertical="center"/>
    </xf>
    <xf numFmtId="185" fontId="7" fillId="0" borderId="7" xfId="0" quotePrefix="1" applyNumberFormat="1" applyFont="1" applyBorder="1" applyAlignment="1">
      <alignment horizontal="center" vertical="center"/>
    </xf>
    <xf numFmtId="185" fontId="7" fillId="0" borderId="16" xfId="0" quotePrefix="1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89" fontId="7" fillId="0" borderId="11" xfId="0" applyNumberFormat="1" applyFont="1" applyBorder="1" applyAlignment="1">
      <alignment horizontal="center" vertical="center"/>
    </xf>
    <xf numFmtId="185" fontId="7" fillId="0" borderId="31" xfId="0" applyNumberFormat="1" applyFont="1" applyBorder="1" applyAlignment="1">
      <alignment horizontal="center" vertical="center"/>
    </xf>
    <xf numFmtId="189" fontId="7" fillId="0" borderId="12" xfId="0" applyNumberFormat="1" applyFont="1" applyBorder="1" applyAlignment="1">
      <alignment horizontal="center" vertical="center"/>
    </xf>
    <xf numFmtId="189" fontId="7" fillId="0" borderId="12" xfId="0" quotePrefix="1" applyNumberFormat="1" applyFont="1" applyBorder="1" applyAlignment="1">
      <alignment horizontal="center" vertical="center"/>
    </xf>
    <xf numFmtId="189" fontId="7" fillId="0" borderId="35" xfId="0" quotePrefix="1" applyNumberFormat="1" applyFont="1" applyBorder="1" applyAlignment="1">
      <alignment horizontal="center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7" fillId="0" borderId="1" xfId="2" applyNumberFormat="1" applyFont="1" applyBorder="1" applyAlignment="1">
      <alignment horizontal="left" vertical="center" wrapText="1" indent="1" shrinkToFit="1"/>
    </xf>
    <xf numFmtId="0" fontId="2" fillId="0" borderId="44" xfId="0" applyFont="1" applyBorder="1" applyAlignment="1">
      <alignment horizontal="center" vertical="center" shrinkToFit="1"/>
    </xf>
    <xf numFmtId="0" fontId="18" fillId="0" borderId="2" xfId="0" quotePrefix="1" applyFont="1" applyBorder="1" applyAlignment="1">
      <alignment horizontal="center" vertical="top" wrapText="1"/>
    </xf>
    <xf numFmtId="0" fontId="18" fillId="0" borderId="3" xfId="0" quotePrefix="1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0" borderId="6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right" vertical="center"/>
    </xf>
    <xf numFmtId="176" fontId="6" fillId="3" borderId="39" xfId="0" applyNumberFormat="1" applyFont="1" applyFill="1" applyBorder="1" applyAlignment="1"/>
    <xf numFmtId="176" fontId="6" fillId="0" borderId="29" xfId="0" applyNumberFormat="1" applyFont="1" applyBorder="1" applyAlignment="1">
      <alignment horizontal="left" vertical="center"/>
    </xf>
    <xf numFmtId="176" fontId="6" fillId="0" borderId="36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60" xfId="0" quotePrefix="1" applyNumberFormat="1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 shrinkToFit="1"/>
    </xf>
    <xf numFmtId="186" fontId="7" fillId="0" borderId="19" xfId="0" quotePrefix="1" applyNumberFormat="1" applyFont="1" applyBorder="1" applyAlignment="1">
      <alignment horizontal="center" vertical="center"/>
    </xf>
    <xf numFmtId="186" fontId="7" fillId="0" borderId="30" xfId="0" quotePrefix="1" applyNumberFormat="1" applyFont="1" applyBorder="1" applyAlignment="1">
      <alignment horizontal="center" vertical="center"/>
    </xf>
    <xf numFmtId="186" fontId="7" fillId="0" borderId="14" xfId="0" quotePrefix="1" applyNumberFormat="1" applyFont="1" applyBorder="1" applyAlignment="1">
      <alignment horizontal="center" vertical="center"/>
    </xf>
    <xf numFmtId="186" fontId="7" fillId="0" borderId="14" xfId="0" applyNumberFormat="1" applyFont="1" applyBorder="1" applyAlignment="1">
      <alignment horizontal="center" vertical="center"/>
    </xf>
    <xf numFmtId="186" fontId="7" fillId="0" borderId="15" xfId="0" quotePrefix="1" applyNumberFormat="1" applyFont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186" fontId="7" fillId="0" borderId="16" xfId="0" quotePrefix="1" applyNumberFormat="1" applyFont="1" applyBorder="1" applyAlignment="1">
      <alignment horizontal="center" vertical="center"/>
    </xf>
    <xf numFmtId="186" fontId="7" fillId="0" borderId="9" xfId="0" quotePrefix="1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88" fontId="7" fillId="0" borderId="9" xfId="0" quotePrefix="1" applyNumberFormat="1" applyFont="1" applyBorder="1" applyAlignment="1">
      <alignment horizontal="center" vertical="center"/>
    </xf>
    <xf numFmtId="185" fontId="7" fillId="0" borderId="9" xfId="0" applyNumberFormat="1" applyFont="1" applyBorder="1" applyAlignment="1">
      <alignment horizontal="center" vertical="center"/>
    </xf>
    <xf numFmtId="49" fontId="7" fillId="2" borderId="7" xfId="0" quotePrefix="1" applyNumberFormat="1" applyFont="1" applyFill="1" applyBorder="1" applyAlignment="1">
      <alignment horizontal="center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185" fontId="7" fillId="0" borderId="9" xfId="0" quotePrefix="1" applyNumberFormat="1" applyFont="1" applyBorder="1" applyAlignment="1">
      <alignment horizontal="center" vertical="center"/>
    </xf>
    <xf numFmtId="189" fontId="7" fillId="0" borderId="16" xfId="0" quotePrefix="1" applyNumberFormat="1" applyFont="1" applyBorder="1" applyAlignment="1">
      <alignment horizontal="center" vertical="center"/>
    </xf>
    <xf numFmtId="189" fontId="7" fillId="0" borderId="9" xfId="0" quotePrefix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178" fontId="7" fillId="0" borderId="9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90" fontId="7" fillId="0" borderId="17" xfId="0" applyNumberFormat="1" applyFont="1" applyBorder="1" applyAlignment="1">
      <alignment horizontal="center" vertical="center"/>
    </xf>
    <xf numFmtId="190" fontId="7" fillId="0" borderId="33" xfId="0" applyNumberFormat="1" applyFont="1" applyBorder="1" applyAlignment="1">
      <alignment horizontal="center" vertical="center"/>
    </xf>
    <xf numFmtId="190" fontId="7" fillId="0" borderId="18" xfId="0" applyNumberFormat="1" applyFont="1" applyBorder="1" applyAlignment="1">
      <alignment horizontal="center" vertical="center"/>
    </xf>
    <xf numFmtId="190" fontId="7" fillId="0" borderId="18" xfId="0" quotePrefix="1" applyNumberFormat="1" applyFont="1" applyBorder="1" applyAlignment="1">
      <alignment horizontal="center" vertical="center"/>
    </xf>
    <xf numFmtId="190" fontId="7" fillId="0" borderId="40" xfId="0" quotePrefix="1" applyNumberFormat="1" applyFont="1" applyBorder="1" applyAlignment="1">
      <alignment horizontal="center" vertical="center"/>
    </xf>
    <xf numFmtId="185" fontId="7" fillId="0" borderId="19" xfId="0" quotePrefix="1" applyNumberFormat="1" applyFont="1" applyBorder="1" applyAlignment="1">
      <alignment horizontal="center" vertical="center"/>
    </xf>
    <xf numFmtId="185" fontId="7" fillId="0" borderId="15" xfId="0" quotePrefix="1" applyNumberFormat="1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shrinkToFit="1"/>
    </xf>
    <xf numFmtId="189" fontId="7" fillId="0" borderId="64" xfId="0" applyNumberFormat="1" applyFont="1" applyBorder="1" applyAlignment="1">
      <alignment horizontal="center" vertical="center"/>
    </xf>
    <xf numFmtId="189" fontId="7" fillId="0" borderId="65" xfId="0" applyNumberFormat="1" applyFont="1" applyBorder="1" applyAlignment="1">
      <alignment horizontal="center" vertical="center"/>
    </xf>
    <xf numFmtId="189" fontId="7" fillId="0" borderId="66" xfId="0" applyNumberFormat="1" applyFont="1" applyBorder="1" applyAlignment="1">
      <alignment horizontal="center" vertical="center"/>
    </xf>
    <xf numFmtId="189" fontId="7" fillId="0" borderId="67" xfId="0" applyNumberFormat="1" applyFont="1" applyBorder="1" applyAlignment="1">
      <alignment horizontal="center" vertical="center"/>
    </xf>
    <xf numFmtId="49" fontId="7" fillId="2" borderId="64" xfId="0" applyNumberFormat="1" applyFont="1" applyFill="1" applyBorder="1" applyAlignment="1">
      <alignment horizontal="center" vertical="center"/>
    </xf>
    <xf numFmtId="49" fontId="7" fillId="2" borderId="65" xfId="0" applyNumberFormat="1" applyFont="1" applyFill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190" fontId="7" fillId="0" borderId="19" xfId="0" applyNumberFormat="1" applyFont="1" applyBorder="1" applyAlignment="1">
      <alignment horizontal="center" vertical="center"/>
    </xf>
    <xf numFmtId="190" fontId="7" fillId="0" borderId="30" xfId="0" applyNumberFormat="1" applyFont="1" applyBorder="1" applyAlignment="1">
      <alignment horizontal="center" vertical="center"/>
    </xf>
    <xf numFmtId="190" fontId="7" fillId="0" borderId="14" xfId="0" applyNumberFormat="1" applyFont="1" applyBorder="1" applyAlignment="1">
      <alignment horizontal="center" vertical="center"/>
    </xf>
    <xf numFmtId="190" fontId="7" fillId="0" borderId="14" xfId="0" quotePrefix="1" applyNumberFormat="1" applyFont="1" applyBorder="1" applyAlignment="1">
      <alignment horizontal="center" vertical="center"/>
    </xf>
    <xf numFmtId="190" fontId="7" fillId="0" borderId="15" xfId="0" quotePrefix="1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188" fontId="6" fillId="0" borderId="7" xfId="0" quotePrefix="1" applyNumberFormat="1" applyFont="1" applyBorder="1" applyAlignment="1">
      <alignment horizontal="center" vertical="center"/>
    </xf>
    <xf numFmtId="188" fontId="6" fillId="0" borderId="16" xfId="0" quotePrefix="1" applyNumberFormat="1" applyFont="1" applyBorder="1" applyAlignment="1">
      <alignment horizontal="center" vertical="center"/>
    </xf>
    <xf numFmtId="188" fontId="6" fillId="0" borderId="8" xfId="0" quotePrefix="1" applyNumberFormat="1" applyFont="1" applyBorder="1" applyAlignment="1">
      <alignment horizontal="center" vertical="center"/>
    </xf>
    <xf numFmtId="188" fontId="6" fillId="0" borderId="9" xfId="0" quotePrefix="1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188" fontId="6" fillId="0" borderId="11" xfId="0" quotePrefix="1" applyNumberFormat="1" applyFont="1" applyBorder="1" applyAlignment="1">
      <alignment horizontal="center" vertical="center"/>
    </xf>
    <xf numFmtId="188" fontId="6" fillId="0" borderId="31" xfId="0" quotePrefix="1" applyNumberFormat="1" applyFont="1" applyBorder="1" applyAlignment="1">
      <alignment horizontal="center" vertical="center"/>
    </xf>
    <xf numFmtId="188" fontId="6" fillId="0" borderId="12" xfId="0" quotePrefix="1" applyNumberFormat="1" applyFont="1" applyBorder="1" applyAlignment="1">
      <alignment horizontal="center" vertical="center"/>
    </xf>
    <xf numFmtId="188" fontId="6" fillId="0" borderId="21" xfId="0" quotePrefix="1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0" borderId="2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60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 shrinkToFit="1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30" xfId="0" applyNumberFormat="1" applyFont="1" applyFill="1" applyBorder="1" applyAlignment="1">
      <alignment horizontal="center" vertical="center" shrinkToFit="1"/>
    </xf>
    <xf numFmtId="49" fontId="14" fillId="0" borderId="14" xfId="0" quotePrefix="1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49" fontId="14" fillId="0" borderId="31" xfId="0" applyNumberFormat="1" applyFont="1" applyFill="1" applyBorder="1" applyAlignment="1">
      <alignment horizontal="center" vertical="center" shrinkToFit="1"/>
    </xf>
    <xf numFmtId="49" fontId="14" fillId="0" borderId="12" xfId="0" quotePrefix="1" applyNumberFormat="1" applyFont="1" applyFill="1" applyBorder="1" applyAlignment="1">
      <alignment horizontal="center" vertical="center" shrinkToFit="1"/>
    </xf>
    <xf numFmtId="0" fontId="20" fillId="0" borderId="32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6" fillId="0" borderId="28" xfId="0" quotePrefix="1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>
      <alignment vertical="center"/>
    </xf>
    <xf numFmtId="182" fontId="14" fillId="0" borderId="32" xfId="0" applyNumberFormat="1" applyFont="1" applyFill="1" applyBorder="1" applyAlignment="1">
      <alignment horizontal="center" vertical="center"/>
    </xf>
    <xf numFmtId="182" fontId="6" fillId="0" borderId="32" xfId="0" applyNumberFormat="1" applyFont="1" applyFill="1" applyBorder="1" applyAlignment="1">
      <alignment horizontal="center" vertical="center"/>
    </xf>
    <xf numFmtId="182" fontId="19" fillId="0" borderId="32" xfId="0" applyNumberFormat="1" applyFont="1" applyFill="1" applyBorder="1" applyAlignment="1">
      <alignment horizontal="center" vertical="center"/>
    </xf>
    <xf numFmtId="182" fontId="6" fillId="0" borderId="28" xfId="0" applyNumberFormat="1" applyFont="1" applyFill="1" applyBorder="1" applyAlignment="1">
      <alignment horizontal="center" vertical="center"/>
    </xf>
    <xf numFmtId="182" fontId="6" fillId="0" borderId="28" xfId="0" quotePrefix="1" applyNumberFormat="1" applyFont="1" applyFill="1" applyBorder="1" applyAlignment="1">
      <alignment horizontal="center" vertical="center"/>
    </xf>
    <xf numFmtId="182" fontId="6" fillId="0" borderId="0" xfId="0" applyNumberFormat="1" applyFont="1" applyFill="1">
      <alignment vertical="center"/>
    </xf>
    <xf numFmtId="182" fontId="14" fillId="0" borderId="0" xfId="0" applyNumberFormat="1" applyFont="1" applyFill="1">
      <alignment vertical="center"/>
    </xf>
    <xf numFmtId="183" fontId="14" fillId="0" borderId="32" xfId="0" applyNumberFormat="1" applyFont="1" applyFill="1" applyBorder="1" applyAlignment="1">
      <alignment horizontal="center" vertical="center"/>
    </xf>
    <xf numFmtId="183" fontId="6" fillId="0" borderId="32" xfId="0" applyNumberFormat="1" applyFont="1" applyFill="1" applyBorder="1" applyAlignment="1">
      <alignment horizontal="center" vertical="center"/>
    </xf>
    <xf numFmtId="183" fontId="19" fillId="0" borderId="32" xfId="0" applyNumberFormat="1" applyFont="1" applyFill="1" applyBorder="1" applyAlignment="1">
      <alignment horizontal="center" vertical="center"/>
    </xf>
    <xf numFmtId="183" fontId="6" fillId="0" borderId="28" xfId="0" applyNumberFormat="1" applyFont="1" applyFill="1" applyBorder="1" applyAlignment="1">
      <alignment horizontal="center" vertical="center"/>
    </xf>
    <xf numFmtId="183" fontId="6" fillId="0" borderId="28" xfId="0" quotePrefix="1" applyNumberFormat="1" applyFont="1" applyFill="1" applyBorder="1" applyAlignment="1">
      <alignment horizontal="center" vertical="center"/>
    </xf>
    <xf numFmtId="183" fontId="6" fillId="0" borderId="0" xfId="0" applyNumberFormat="1" applyFont="1" applyFill="1">
      <alignment vertical="center"/>
    </xf>
    <xf numFmtId="180" fontId="6" fillId="0" borderId="0" xfId="0" applyNumberFormat="1" applyFont="1" applyFill="1">
      <alignment vertical="center"/>
    </xf>
    <xf numFmtId="180" fontId="20" fillId="0" borderId="32" xfId="0" applyNumberFormat="1" applyFont="1" applyFill="1" applyBorder="1" applyAlignment="1">
      <alignment horizontal="center" vertical="center"/>
    </xf>
    <xf numFmtId="2" fontId="19" fillId="0" borderId="32" xfId="0" applyNumberFormat="1" applyFont="1" applyFill="1" applyBorder="1" applyAlignment="1">
      <alignment horizontal="center" vertical="center"/>
    </xf>
    <xf numFmtId="2" fontId="6" fillId="0" borderId="0" xfId="0" applyNumberFormat="1" applyFont="1" applyFill="1">
      <alignment vertical="center"/>
    </xf>
    <xf numFmtId="181" fontId="14" fillId="0" borderId="32" xfId="0" applyNumberFormat="1" applyFont="1" applyFill="1" applyBorder="1" applyAlignment="1">
      <alignment horizontal="center" vertical="center"/>
    </xf>
    <xf numFmtId="181" fontId="6" fillId="0" borderId="32" xfId="0" applyNumberFormat="1" applyFont="1" applyFill="1" applyBorder="1" applyAlignment="1">
      <alignment horizontal="center" vertical="center"/>
    </xf>
    <xf numFmtId="181" fontId="19" fillId="0" borderId="32" xfId="0" applyNumberFormat="1" applyFont="1" applyFill="1" applyBorder="1" applyAlignment="1">
      <alignment horizontal="center" vertical="center"/>
    </xf>
    <xf numFmtId="181" fontId="6" fillId="0" borderId="28" xfId="0" applyNumberFormat="1" applyFont="1" applyFill="1" applyBorder="1" applyAlignment="1">
      <alignment horizontal="center" vertical="center"/>
    </xf>
    <xf numFmtId="181" fontId="20" fillId="0" borderId="32" xfId="0" applyNumberFormat="1" applyFont="1" applyFill="1" applyBorder="1" applyAlignment="1">
      <alignment horizontal="center" vertical="center"/>
    </xf>
    <xf numFmtId="181" fontId="6" fillId="0" borderId="28" xfId="0" quotePrefix="1" applyNumberFormat="1" applyFont="1" applyFill="1" applyBorder="1" applyAlignment="1">
      <alignment horizontal="center" vertical="center"/>
    </xf>
    <xf numFmtId="181" fontId="6" fillId="0" borderId="0" xfId="0" applyNumberFormat="1" applyFont="1" applyFill="1">
      <alignment vertical="center"/>
    </xf>
    <xf numFmtId="0" fontId="2" fillId="0" borderId="60" xfId="0" applyNumberFormat="1" applyFont="1" applyFill="1" applyBorder="1" applyAlignment="1">
      <alignment horizontal="center" vertical="top" wrapText="1"/>
    </xf>
    <xf numFmtId="180" fontId="7" fillId="0" borderId="16" xfId="0" applyNumberFormat="1" applyFont="1" applyFill="1" applyBorder="1" applyAlignment="1">
      <alignment horizontal="center" vertical="center"/>
    </xf>
    <xf numFmtId="2" fontId="14" fillId="0" borderId="55" xfId="0" applyNumberFormat="1" applyFont="1" applyFill="1" applyBorder="1" applyAlignment="1">
      <alignment horizontal="center" vertical="center"/>
    </xf>
    <xf numFmtId="2" fontId="6" fillId="0" borderId="55" xfId="0" applyNumberFormat="1" applyFont="1" applyFill="1" applyBorder="1" applyAlignment="1">
      <alignment horizontal="center" vertical="center"/>
    </xf>
    <xf numFmtId="2" fontId="19" fillId="0" borderId="55" xfId="0" applyNumberFormat="1" applyFont="1" applyFill="1" applyBorder="1" applyAlignment="1">
      <alignment horizontal="center" vertical="center"/>
    </xf>
    <xf numFmtId="2" fontId="6" fillId="0" borderId="68" xfId="0" applyNumberFormat="1" applyFont="1" applyFill="1" applyBorder="1" applyAlignment="1">
      <alignment horizontal="center" vertical="center"/>
    </xf>
    <xf numFmtId="2" fontId="6" fillId="0" borderId="68" xfId="0" quotePrefix="1" applyNumberFormat="1" applyFont="1" applyFill="1" applyBorder="1" applyAlignment="1">
      <alignment horizontal="center" vertical="center"/>
    </xf>
    <xf numFmtId="2" fontId="20" fillId="0" borderId="55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15" xfId="0" quotePrefix="1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14" fillId="0" borderId="65" xfId="0" applyNumberFormat="1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horizontal="center" vertical="center"/>
    </xf>
    <xf numFmtId="0" fontId="6" fillId="0" borderId="66" xfId="0" quotePrefix="1" applyNumberFormat="1" applyFont="1" applyFill="1" applyBorder="1" applyAlignment="1">
      <alignment horizontal="center" vertical="center"/>
    </xf>
    <xf numFmtId="0" fontId="6" fillId="0" borderId="67" xfId="0" quotePrefix="1" applyNumberFormat="1" applyFont="1" applyFill="1" applyBorder="1" applyAlignment="1">
      <alignment horizontal="center" vertical="center"/>
    </xf>
    <xf numFmtId="0" fontId="6" fillId="0" borderId="67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>
      <alignment vertical="center"/>
    </xf>
    <xf numFmtId="179" fontId="6" fillId="0" borderId="6" xfId="0" applyNumberFormat="1" applyFont="1" applyFill="1" applyBorder="1" applyAlignment="1">
      <alignment horizontal="left" vertical="center"/>
    </xf>
    <xf numFmtId="180" fontId="6" fillId="0" borderId="6" xfId="0" applyNumberFormat="1" applyFont="1" applyFill="1" applyBorder="1">
      <alignment vertical="center"/>
    </xf>
    <xf numFmtId="180" fontId="6" fillId="0" borderId="6" xfId="0" applyNumberFormat="1" applyFont="1" applyFill="1" applyBorder="1" applyAlignment="1">
      <alignment horizontal="left" vertical="center"/>
    </xf>
    <xf numFmtId="180" fontId="6" fillId="0" borderId="20" xfId="0" applyNumberFormat="1" applyFont="1" applyFill="1" applyBorder="1">
      <alignment vertical="center"/>
    </xf>
    <xf numFmtId="180" fontId="6" fillId="0" borderId="20" xfId="0" applyNumberFormat="1" applyFont="1" applyFill="1" applyBorder="1" applyAlignment="1">
      <alignment horizontal="left" vertical="center"/>
    </xf>
    <xf numFmtId="180" fontId="2" fillId="0" borderId="0" xfId="0" applyNumberFormat="1" applyFont="1" applyFill="1">
      <alignment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25" fillId="0" borderId="0" xfId="0" applyFont="1" applyFill="1">
      <alignment vertical="center"/>
    </xf>
    <xf numFmtId="0" fontId="25" fillId="0" borderId="0" xfId="0" applyFont="1" applyFill="1" applyBorder="1" applyAlignment="1">
      <alignment horizontal="left" vertical="center"/>
    </xf>
    <xf numFmtId="179" fontId="14" fillId="0" borderId="7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46" xfId="0" applyNumberFormat="1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0" fontId="23" fillId="0" borderId="35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3" fillId="0" borderId="34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23" fillId="0" borderId="47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0" borderId="37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64" xfId="0" applyNumberFormat="1" applyFont="1" applyFill="1" applyBorder="1" applyAlignment="1">
      <alignment horizontal="center" vertical="center"/>
    </xf>
    <xf numFmtId="0" fontId="23" fillId="0" borderId="66" xfId="0" applyNumberFormat="1" applyFont="1" applyFill="1" applyBorder="1" applyAlignment="1">
      <alignment horizontal="center" vertical="center"/>
    </xf>
    <xf numFmtId="0" fontId="23" fillId="0" borderId="59" xfId="0" applyNumberFormat="1" applyFont="1" applyFill="1" applyBorder="1" applyAlignment="1">
      <alignment horizontal="center" vertical="center"/>
    </xf>
    <xf numFmtId="0" fontId="23" fillId="0" borderId="65" xfId="0" applyNumberFormat="1" applyFont="1" applyFill="1" applyBorder="1" applyAlignment="1">
      <alignment horizontal="center" vertical="center"/>
    </xf>
    <xf numFmtId="0" fontId="23" fillId="0" borderId="38" xfId="0" applyNumberFormat="1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49" fontId="23" fillId="0" borderId="3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32" xfId="0" applyNumberFormat="1" applyFont="1" applyFill="1" applyBorder="1" applyAlignment="1">
      <alignment horizontal="center" vertical="center"/>
    </xf>
    <xf numFmtId="0" fontId="23" fillId="0" borderId="42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textRotation="255"/>
    </xf>
    <xf numFmtId="0" fontId="23" fillId="0" borderId="40" xfId="0" applyNumberFormat="1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 vertical="center"/>
    </xf>
    <xf numFmtId="184" fontId="23" fillId="0" borderId="46" xfId="0" applyNumberFormat="1" applyFont="1" applyFill="1" applyBorder="1" applyAlignment="1">
      <alignment horizontal="center" vertical="center"/>
    </xf>
    <xf numFmtId="184" fontId="23" fillId="0" borderId="31" xfId="0" applyNumberFormat="1" applyFont="1" applyFill="1" applyBorder="1" applyAlignment="1">
      <alignment horizontal="center" vertical="center"/>
    </xf>
    <xf numFmtId="184" fontId="23" fillId="0" borderId="35" xfId="0" applyNumberFormat="1" applyFont="1" applyFill="1" applyBorder="1" applyAlignment="1">
      <alignment horizontal="center" vertical="center"/>
    </xf>
    <xf numFmtId="184" fontId="23" fillId="0" borderId="34" xfId="0" applyNumberFormat="1" applyFont="1" applyFill="1" applyBorder="1" applyAlignment="1">
      <alignment horizontal="center" vertical="center"/>
    </xf>
    <xf numFmtId="184" fontId="23" fillId="0" borderId="16" xfId="0" applyNumberFormat="1" applyFont="1" applyFill="1" applyBorder="1" applyAlignment="1">
      <alignment horizontal="center" vertical="center"/>
    </xf>
    <xf numFmtId="184" fontId="23" fillId="0" borderId="13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80" fontId="6" fillId="0" borderId="34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85" fontId="6" fillId="0" borderId="19" xfId="0" applyNumberFormat="1" applyFont="1" applyFill="1" applyBorder="1" applyAlignment="1">
      <alignment horizontal="center" vertical="center"/>
    </xf>
    <xf numFmtId="185" fontId="6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64" xfId="0" applyNumberFormat="1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6" fillId="0" borderId="34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6" fillId="0" borderId="47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4" xfId="0" applyNumberFormat="1" applyFont="1" applyBorder="1" applyAlignment="1">
      <alignment horizontal="center" vertical="center"/>
    </xf>
    <xf numFmtId="0" fontId="6" fillId="0" borderId="66" xfId="0" applyNumberFormat="1" applyFont="1" applyBorder="1" applyAlignment="1">
      <alignment horizontal="center" vertical="center"/>
    </xf>
    <xf numFmtId="0" fontId="6" fillId="0" borderId="59" xfId="0" applyNumberFormat="1" applyFont="1" applyBorder="1" applyAlignment="1">
      <alignment horizontal="center" vertical="center"/>
    </xf>
    <xf numFmtId="0" fontId="6" fillId="0" borderId="65" xfId="0" applyNumberFormat="1" applyFont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textRotation="255"/>
    </xf>
    <xf numFmtId="0" fontId="6" fillId="3" borderId="52" xfId="0" applyFont="1" applyFill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40" xfId="0" applyNumberFormat="1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textRotation="255"/>
    </xf>
    <xf numFmtId="0" fontId="6" fillId="3" borderId="49" xfId="0" applyFont="1" applyFill="1" applyBorder="1" applyAlignment="1">
      <alignment horizontal="center" vertical="center" textRotation="255"/>
    </xf>
    <xf numFmtId="0" fontId="6" fillId="3" borderId="50" xfId="0" applyFont="1" applyFill="1" applyBorder="1" applyAlignment="1">
      <alignment horizontal="center" vertical="center" textRotation="255"/>
    </xf>
    <xf numFmtId="0" fontId="6" fillId="0" borderId="42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textRotation="255"/>
    </xf>
    <xf numFmtId="180" fontId="6" fillId="0" borderId="46" xfId="0" applyNumberFormat="1" applyFont="1" applyFill="1" applyBorder="1" applyAlignment="1">
      <alignment horizontal="center" vertical="center"/>
    </xf>
    <xf numFmtId="180" fontId="6" fillId="0" borderId="31" xfId="0" applyNumberFormat="1" applyFont="1" applyFill="1" applyBorder="1" applyAlignment="1">
      <alignment horizontal="center" vertical="center"/>
    </xf>
    <xf numFmtId="180" fontId="6" fillId="0" borderId="35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top" wrapText="1"/>
    </xf>
    <xf numFmtId="0" fontId="2" fillId="0" borderId="29" xfId="0" applyNumberFormat="1" applyFont="1" applyFill="1" applyBorder="1" applyAlignment="1">
      <alignment horizontal="center" vertical="top" wrapText="1"/>
    </xf>
    <xf numFmtId="0" fontId="2" fillId="0" borderId="36" xfId="0" applyNumberFormat="1" applyFont="1" applyFill="1" applyBorder="1" applyAlignment="1">
      <alignment horizontal="center" vertical="top" wrapText="1"/>
    </xf>
    <xf numFmtId="180" fontId="6" fillId="0" borderId="13" xfId="0" applyNumberFormat="1" applyFont="1" applyFill="1" applyBorder="1" applyAlignment="1">
      <alignment horizontal="center" vertical="center"/>
    </xf>
    <xf numFmtId="179" fontId="6" fillId="0" borderId="34" xfId="0" applyNumberFormat="1" applyFont="1" applyFill="1" applyBorder="1" applyAlignment="1">
      <alignment horizontal="center" vertical="center"/>
    </xf>
    <xf numFmtId="179" fontId="6" fillId="0" borderId="16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182" fontId="6" fillId="0" borderId="34" xfId="0" applyNumberFormat="1" applyFont="1" applyFill="1" applyBorder="1" applyAlignment="1">
      <alignment horizontal="center" vertical="center"/>
    </xf>
    <xf numFmtId="182" fontId="6" fillId="0" borderId="16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9" fontId="6" fillId="0" borderId="46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81" fontId="6" fillId="0" borderId="34" xfId="0" applyNumberFormat="1" applyFont="1" applyFill="1" applyBorder="1" applyAlignment="1">
      <alignment horizontal="center" vertical="center"/>
    </xf>
    <xf numFmtId="181" fontId="6" fillId="0" borderId="16" xfId="0" applyNumberFormat="1" applyFont="1" applyFill="1" applyBorder="1" applyAlignment="1">
      <alignment horizontal="center" vertical="center"/>
    </xf>
    <xf numFmtId="181" fontId="6" fillId="0" borderId="13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183" fontId="6" fillId="0" borderId="34" xfId="0" applyNumberFormat="1" applyFont="1" applyFill="1" applyBorder="1" applyAlignment="1">
      <alignment horizontal="center" vertical="center"/>
    </xf>
    <xf numFmtId="183" fontId="6" fillId="0" borderId="16" xfId="0" applyNumberFormat="1" applyFont="1" applyFill="1" applyBorder="1" applyAlignment="1">
      <alignment horizontal="center" vertical="center"/>
    </xf>
    <xf numFmtId="183" fontId="6" fillId="0" borderId="13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textRotation="255"/>
    </xf>
    <xf numFmtId="0" fontId="6" fillId="0" borderId="70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72" xfId="0" applyFont="1" applyFill="1" applyBorder="1" applyAlignment="1">
      <alignment horizontal="center" vertical="center" textRotation="255"/>
    </xf>
    <xf numFmtId="0" fontId="6" fillId="0" borderId="71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12" fillId="0" borderId="69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182" fontId="6" fillId="0" borderId="47" xfId="0" applyNumberFormat="1" applyFont="1" applyFill="1" applyBorder="1" applyAlignment="1">
      <alignment horizontal="center" vertical="center"/>
    </xf>
    <xf numFmtId="182" fontId="6" fillId="0" borderId="30" xfId="0" applyNumberFormat="1" applyFont="1" applyFill="1" applyBorder="1" applyAlignment="1">
      <alignment horizontal="center" vertical="center"/>
    </xf>
    <xf numFmtId="182" fontId="6" fillId="0" borderId="37" xfId="0" applyNumberFormat="1" applyFont="1" applyFill="1" applyBorder="1" applyAlignment="1">
      <alignment horizontal="center" vertical="center"/>
    </xf>
    <xf numFmtId="179" fontId="6" fillId="0" borderId="35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" xfId="2"/>
  </cellStyles>
  <dxfs count="1236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2"/>
  <sheetViews>
    <sheetView tabSelected="1" view="pageBreakPreview" zoomScale="60" zoomScaleNormal="100" workbookViewId="0">
      <selection activeCell="B2" sqref="B2"/>
    </sheetView>
  </sheetViews>
  <sheetFormatPr defaultRowHeight="13.5" x14ac:dyDescent="0.15"/>
  <sheetData>
    <row r="16" spans="1:9" ht="13.5" customHeight="1" x14ac:dyDescent="0.15">
      <c r="A16" s="939" t="s">
        <v>154</v>
      </c>
      <c r="B16" s="939"/>
      <c r="C16" s="939"/>
      <c r="D16" s="939"/>
      <c r="E16" s="939"/>
      <c r="F16" s="939"/>
      <c r="G16" s="939"/>
      <c r="H16" s="939"/>
      <c r="I16" s="939"/>
    </row>
    <row r="17" spans="1:9" ht="13.5" customHeight="1" x14ac:dyDescent="0.15">
      <c r="A17" s="939"/>
      <c r="B17" s="939"/>
      <c r="C17" s="939"/>
      <c r="D17" s="939"/>
      <c r="E17" s="939"/>
      <c r="F17" s="939"/>
      <c r="G17" s="939"/>
      <c r="H17" s="939"/>
      <c r="I17" s="939"/>
    </row>
    <row r="18" spans="1:9" ht="13.5" customHeight="1" x14ac:dyDescent="0.15">
      <c r="A18" s="939"/>
      <c r="B18" s="939"/>
      <c r="C18" s="939"/>
      <c r="D18" s="939"/>
      <c r="E18" s="939"/>
      <c r="F18" s="939"/>
      <c r="G18" s="939"/>
      <c r="H18" s="939"/>
      <c r="I18" s="939"/>
    </row>
    <row r="20" spans="1:9" x14ac:dyDescent="0.15">
      <c r="A20" s="940" t="s">
        <v>155</v>
      </c>
      <c r="B20" s="940"/>
      <c r="C20" s="940"/>
      <c r="D20" s="940"/>
      <c r="E20" s="940"/>
      <c r="F20" s="940"/>
      <c r="G20" s="940"/>
      <c r="H20" s="940"/>
      <c r="I20" s="940"/>
    </row>
    <row r="21" spans="1:9" x14ac:dyDescent="0.15">
      <c r="A21" s="940"/>
      <c r="B21" s="940"/>
      <c r="C21" s="940"/>
      <c r="D21" s="940"/>
      <c r="E21" s="940"/>
      <c r="F21" s="940"/>
      <c r="G21" s="940"/>
      <c r="H21" s="940"/>
      <c r="I21" s="940"/>
    </row>
    <row r="22" spans="1:9" x14ac:dyDescent="0.15">
      <c r="A22" s="940"/>
      <c r="B22" s="940"/>
      <c r="C22" s="940"/>
      <c r="D22" s="940"/>
      <c r="E22" s="940"/>
      <c r="F22" s="940"/>
      <c r="G22" s="940"/>
      <c r="H22" s="940"/>
      <c r="I22" s="940"/>
    </row>
  </sheetData>
  <mergeCells count="2">
    <mergeCell ref="A16:I18"/>
    <mergeCell ref="A20:I2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view="pageBreakPreview" zoomScale="85" zoomScaleNormal="100" workbookViewId="0">
      <pane xSplit="5" ySplit="10" topLeftCell="F11" activePane="bottomRight" state="frozenSplit"/>
      <selection activeCell="AD37" sqref="AD37:AE91"/>
      <selection pane="topRight" activeCell="W1" sqref="W1"/>
      <selection pane="bottomLeft" activeCell="A92" sqref="A92"/>
      <selection pane="bottomRight" activeCell="F1" sqref="F1"/>
    </sheetView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4.625" style="53" hidden="1" customWidth="1"/>
    <col min="21" max="27" width="4.375" style="53" customWidth="1"/>
    <col min="28" max="30" width="8.875" style="14"/>
    <col min="31" max="256" width="8.875" style="7"/>
    <col min="257" max="257" width="2.375" style="7" bestFit="1" customWidth="1"/>
    <col min="258" max="258" width="3.25" style="7" bestFit="1" customWidth="1"/>
    <col min="259" max="259" width="0.875" style="7" customWidth="1"/>
    <col min="260" max="260" width="25.625" style="7" customWidth="1"/>
    <col min="261" max="261" width="4.375" style="7" customWidth="1"/>
    <col min="262" max="273" width="8.375" style="7" customWidth="1"/>
    <col min="274" max="276" width="0" style="7" hidden="1" customWidth="1"/>
    <col min="277" max="283" width="4.375" style="7" customWidth="1"/>
    <col min="284" max="512" width="8.875" style="7"/>
    <col min="513" max="513" width="2.375" style="7" bestFit="1" customWidth="1"/>
    <col min="514" max="514" width="3.25" style="7" bestFit="1" customWidth="1"/>
    <col min="515" max="515" width="0.875" style="7" customWidth="1"/>
    <col min="516" max="516" width="25.625" style="7" customWidth="1"/>
    <col min="517" max="517" width="4.375" style="7" customWidth="1"/>
    <col min="518" max="529" width="8.375" style="7" customWidth="1"/>
    <col min="530" max="532" width="0" style="7" hidden="1" customWidth="1"/>
    <col min="533" max="539" width="4.375" style="7" customWidth="1"/>
    <col min="540" max="768" width="8.875" style="7"/>
    <col min="769" max="769" width="2.375" style="7" bestFit="1" customWidth="1"/>
    <col min="770" max="770" width="3.25" style="7" bestFit="1" customWidth="1"/>
    <col min="771" max="771" width="0.875" style="7" customWidth="1"/>
    <col min="772" max="772" width="25.625" style="7" customWidth="1"/>
    <col min="773" max="773" width="4.375" style="7" customWidth="1"/>
    <col min="774" max="785" width="8.375" style="7" customWidth="1"/>
    <col min="786" max="788" width="0" style="7" hidden="1" customWidth="1"/>
    <col min="789" max="795" width="4.375" style="7" customWidth="1"/>
    <col min="796" max="1024" width="8.875" style="7"/>
    <col min="1025" max="1025" width="2.375" style="7" bestFit="1" customWidth="1"/>
    <col min="1026" max="1026" width="3.25" style="7" bestFit="1" customWidth="1"/>
    <col min="1027" max="1027" width="0.875" style="7" customWidth="1"/>
    <col min="1028" max="1028" width="25.625" style="7" customWidth="1"/>
    <col min="1029" max="1029" width="4.375" style="7" customWidth="1"/>
    <col min="1030" max="1041" width="8.375" style="7" customWidth="1"/>
    <col min="1042" max="1044" width="0" style="7" hidden="1" customWidth="1"/>
    <col min="1045" max="1051" width="4.375" style="7" customWidth="1"/>
    <col min="1052" max="1280" width="8.875" style="7"/>
    <col min="1281" max="1281" width="2.375" style="7" bestFit="1" customWidth="1"/>
    <col min="1282" max="1282" width="3.25" style="7" bestFit="1" customWidth="1"/>
    <col min="1283" max="1283" width="0.875" style="7" customWidth="1"/>
    <col min="1284" max="1284" width="25.625" style="7" customWidth="1"/>
    <col min="1285" max="1285" width="4.375" style="7" customWidth="1"/>
    <col min="1286" max="1297" width="8.375" style="7" customWidth="1"/>
    <col min="1298" max="1300" width="0" style="7" hidden="1" customWidth="1"/>
    <col min="1301" max="1307" width="4.375" style="7" customWidth="1"/>
    <col min="1308" max="1536" width="8.875" style="7"/>
    <col min="1537" max="1537" width="2.375" style="7" bestFit="1" customWidth="1"/>
    <col min="1538" max="1538" width="3.25" style="7" bestFit="1" customWidth="1"/>
    <col min="1539" max="1539" width="0.875" style="7" customWidth="1"/>
    <col min="1540" max="1540" width="25.625" style="7" customWidth="1"/>
    <col min="1541" max="1541" width="4.375" style="7" customWidth="1"/>
    <col min="1542" max="1553" width="8.375" style="7" customWidth="1"/>
    <col min="1554" max="1556" width="0" style="7" hidden="1" customWidth="1"/>
    <col min="1557" max="1563" width="4.375" style="7" customWidth="1"/>
    <col min="1564" max="1792" width="8.875" style="7"/>
    <col min="1793" max="1793" width="2.375" style="7" bestFit="1" customWidth="1"/>
    <col min="1794" max="1794" width="3.25" style="7" bestFit="1" customWidth="1"/>
    <col min="1795" max="1795" width="0.875" style="7" customWidth="1"/>
    <col min="1796" max="1796" width="25.625" style="7" customWidth="1"/>
    <col min="1797" max="1797" width="4.375" style="7" customWidth="1"/>
    <col min="1798" max="1809" width="8.375" style="7" customWidth="1"/>
    <col min="1810" max="1812" width="0" style="7" hidden="1" customWidth="1"/>
    <col min="1813" max="1819" width="4.375" style="7" customWidth="1"/>
    <col min="1820" max="2048" width="8.875" style="7"/>
    <col min="2049" max="2049" width="2.375" style="7" bestFit="1" customWidth="1"/>
    <col min="2050" max="2050" width="3.25" style="7" bestFit="1" customWidth="1"/>
    <col min="2051" max="2051" width="0.875" style="7" customWidth="1"/>
    <col min="2052" max="2052" width="25.625" style="7" customWidth="1"/>
    <col min="2053" max="2053" width="4.375" style="7" customWidth="1"/>
    <col min="2054" max="2065" width="8.375" style="7" customWidth="1"/>
    <col min="2066" max="2068" width="0" style="7" hidden="1" customWidth="1"/>
    <col min="2069" max="2075" width="4.375" style="7" customWidth="1"/>
    <col min="2076" max="2304" width="8.875" style="7"/>
    <col min="2305" max="2305" width="2.375" style="7" bestFit="1" customWidth="1"/>
    <col min="2306" max="2306" width="3.25" style="7" bestFit="1" customWidth="1"/>
    <col min="2307" max="2307" width="0.875" style="7" customWidth="1"/>
    <col min="2308" max="2308" width="25.625" style="7" customWidth="1"/>
    <col min="2309" max="2309" width="4.375" style="7" customWidth="1"/>
    <col min="2310" max="2321" width="8.375" style="7" customWidth="1"/>
    <col min="2322" max="2324" width="0" style="7" hidden="1" customWidth="1"/>
    <col min="2325" max="2331" width="4.375" style="7" customWidth="1"/>
    <col min="2332" max="2560" width="8.875" style="7"/>
    <col min="2561" max="2561" width="2.375" style="7" bestFit="1" customWidth="1"/>
    <col min="2562" max="2562" width="3.25" style="7" bestFit="1" customWidth="1"/>
    <col min="2563" max="2563" width="0.875" style="7" customWidth="1"/>
    <col min="2564" max="2564" width="25.625" style="7" customWidth="1"/>
    <col min="2565" max="2565" width="4.375" style="7" customWidth="1"/>
    <col min="2566" max="2577" width="8.375" style="7" customWidth="1"/>
    <col min="2578" max="2580" width="0" style="7" hidden="1" customWidth="1"/>
    <col min="2581" max="2587" width="4.375" style="7" customWidth="1"/>
    <col min="2588" max="2816" width="8.875" style="7"/>
    <col min="2817" max="2817" width="2.375" style="7" bestFit="1" customWidth="1"/>
    <col min="2818" max="2818" width="3.25" style="7" bestFit="1" customWidth="1"/>
    <col min="2819" max="2819" width="0.875" style="7" customWidth="1"/>
    <col min="2820" max="2820" width="25.625" style="7" customWidth="1"/>
    <col min="2821" max="2821" width="4.375" style="7" customWidth="1"/>
    <col min="2822" max="2833" width="8.375" style="7" customWidth="1"/>
    <col min="2834" max="2836" width="0" style="7" hidden="1" customWidth="1"/>
    <col min="2837" max="2843" width="4.375" style="7" customWidth="1"/>
    <col min="2844" max="3072" width="8.875" style="7"/>
    <col min="3073" max="3073" width="2.375" style="7" bestFit="1" customWidth="1"/>
    <col min="3074" max="3074" width="3.25" style="7" bestFit="1" customWidth="1"/>
    <col min="3075" max="3075" width="0.875" style="7" customWidth="1"/>
    <col min="3076" max="3076" width="25.625" style="7" customWidth="1"/>
    <col min="3077" max="3077" width="4.375" style="7" customWidth="1"/>
    <col min="3078" max="3089" width="8.375" style="7" customWidth="1"/>
    <col min="3090" max="3092" width="0" style="7" hidden="1" customWidth="1"/>
    <col min="3093" max="3099" width="4.375" style="7" customWidth="1"/>
    <col min="3100" max="3328" width="8.875" style="7"/>
    <col min="3329" max="3329" width="2.375" style="7" bestFit="1" customWidth="1"/>
    <col min="3330" max="3330" width="3.25" style="7" bestFit="1" customWidth="1"/>
    <col min="3331" max="3331" width="0.875" style="7" customWidth="1"/>
    <col min="3332" max="3332" width="25.625" style="7" customWidth="1"/>
    <col min="3333" max="3333" width="4.375" style="7" customWidth="1"/>
    <col min="3334" max="3345" width="8.375" style="7" customWidth="1"/>
    <col min="3346" max="3348" width="0" style="7" hidden="1" customWidth="1"/>
    <col min="3349" max="3355" width="4.375" style="7" customWidth="1"/>
    <col min="3356" max="3584" width="8.875" style="7"/>
    <col min="3585" max="3585" width="2.375" style="7" bestFit="1" customWidth="1"/>
    <col min="3586" max="3586" width="3.25" style="7" bestFit="1" customWidth="1"/>
    <col min="3587" max="3587" width="0.875" style="7" customWidth="1"/>
    <col min="3588" max="3588" width="25.625" style="7" customWidth="1"/>
    <col min="3589" max="3589" width="4.375" style="7" customWidth="1"/>
    <col min="3590" max="3601" width="8.375" style="7" customWidth="1"/>
    <col min="3602" max="3604" width="0" style="7" hidden="1" customWidth="1"/>
    <col min="3605" max="3611" width="4.375" style="7" customWidth="1"/>
    <col min="3612" max="3840" width="8.875" style="7"/>
    <col min="3841" max="3841" width="2.375" style="7" bestFit="1" customWidth="1"/>
    <col min="3842" max="3842" width="3.25" style="7" bestFit="1" customWidth="1"/>
    <col min="3843" max="3843" width="0.875" style="7" customWidth="1"/>
    <col min="3844" max="3844" width="25.625" style="7" customWidth="1"/>
    <col min="3845" max="3845" width="4.375" style="7" customWidth="1"/>
    <col min="3846" max="3857" width="8.375" style="7" customWidth="1"/>
    <col min="3858" max="3860" width="0" style="7" hidden="1" customWidth="1"/>
    <col min="3861" max="3867" width="4.375" style="7" customWidth="1"/>
    <col min="3868" max="4096" width="8.875" style="7"/>
    <col min="4097" max="4097" width="2.375" style="7" bestFit="1" customWidth="1"/>
    <col min="4098" max="4098" width="3.25" style="7" bestFit="1" customWidth="1"/>
    <col min="4099" max="4099" width="0.875" style="7" customWidth="1"/>
    <col min="4100" max="4100" width="25.625" style="7" customWidth="1"/>
    <col min="4101" max="4101" width="4.375" style="7" customWidth="1"/>
    <col min="4102" max="4113" width="8.375" style="7" customWidth="1"/>
    <col min="4114" max="4116" width="0" style="7" hidden="1" customWidth="1"/>
    <col min="4117" max="4123" width="4.375" style="7" customWidth="1"/>
    <col min="4124" max="4352" width="8.875" style="7"/>
    <col min="4353" max="4353" width="2.375" style="7" bestFit="1" customWidth="1"/>
    <col min="4354" max="4354" width="3.25" style="7" bestFit="1" customWidth="1"/>
    <col min="4355" max="4355" width="0.875" style="7" customWidth="1"/>
    <col min="4356" max="4356" width="25.625" style="7" customWidth="1"/>
    <col min="4357" max="4357" width="4.375" style="7" customWidth="1"/>
    <col min="4358" max="4369" width="8.375" style="7" customWidth="1"/>
    <col min="4370" max="4372" width="0" style="7" hidden="1" customWidth="1"/>
    <col min="4373" max="4379" width="4.375" style="7" customWidth="1"/>
    <col min="4380" max="4608" width="8.875" style="7"/>
    <col min="4609" max="4609" width="2.375" style="7" bestFit="1" customWidth="1"/>
    <col min="4610" max="4610" width="3.25" style="7" bestFit="1" customWidth="1"/>
    <col min="4611" max="4611" width="0.875" style="7" customWidth="1"/>
    <col min="4612" max="4612" width="25.625" style="7" customWidth="1"/>
    <col min="4613" max="4613" width="4.375" style="7" customWidth="1"/>
    <col min="4614" max="4625" width="8.375" style="7" customWidth="1"/>
    <col min="4626" max="4628" width="0" style="7" hidden="1" customWidth="1"/>
    <col min="4629" max="4635" width="4.375" style="7" customWidth="1"/>
    <col min="4636" max="4864" width="8.875" style="7"/>
    <col min="4865" max="4865" width="2.375" style="7" bestFit="1" customWidth="1"/>
    <col min="4866" max="4866" width="3.25" style="7" bestFit="1" customWidth="1"/>
    <col min="4867" max="4867" width="0.875" style="7" customWidth="1"/>
    <col min="4868" max="4868" width="25.625" style="7" customWidth="1"/>
    <col min="4869" max="4869" width="4.375" style="7" customWidth="1"/>
    <col min="4870" max="4881" width="8.375" style="7" customWidth="1"/>
    <col min="4882" max="4884" width="0" style="7" hidden="1" customWidth="1"/>
    <col min="4885" max="4891" width="4.375" style="7" customWidth="1"/>
    <col min="4892" max="5120" width="8.875" style="7"/>
    <col min="5121" max="5121" width="2.375" style="7" bestFit="1" customWidth="1"/>
    <col min="5122" max="5122" width="3.25" style="7" bestFit="1" customWidth="1"/>
    <col min="5123" max="5123" width="0.875" style="7" customWidth="1"/>
    <col min="5124" max="5124" width="25.625" style="7" customWidth="1"/>
    <col min="5125" max="5125" width="4.375" style="7" customWidth="1"/>
    <col min="5126" max="5137" width="8.375" style="7" customWidth="1"/>
    <col min="5138" max="5140" width="0" style="7" hidden="1" customWidth="1"/>
    <col min="5141" max="5147" width="4.375" style="7" customWidth="1"/>
    <col min="5148" max="5376" width="8.875" style="7"/>
    <col min="5377" max="5377" width="2.375" style="7" bestFit="1" customWidth="1"/>
    <col min="5378" max="5378" width="3.25" style="7" bestFit="1" customWidth="1"/>
    <col min="5379" max="5379" width="0.875" style="7" customWidth="1"/>
    <col min="5380" max="5380" width="25.625" style="7" customWidth="1"/>
    <col min="5381" max="5381" width="4.375" style="7" customWidth="1"/>
    <col min="5382" max="5393" width="8.375" style="7" customWidth="1"/>
    <col min="5394" max="5396" width="0" style="7" hidden="1" customWidth="1"/>
    <col min="5397" max="5403" width="4.375" style="7" customWidth="1"/>
    <col min="5404" max="5632" width="8.875" style="7"/>
    <col min="5633" max="5633" width="2.375" style="7" bestFit="1" customWidth="1"/>
    <col min="5634" max="5634" width="3.25" style="7" bestFit="1" customWidth="1"/>
    <col min="5635" max="5635" width="0.875" style="7" customWidth="1"/>
    <col min="5636" max="5636" width="25.625" style="7" customWidth="1"/>
    <col min="5637" max="5637" width="4.375" style="7" customWidth="1"/>
    <col min="5638" max="5649" width="8.375" style="7" customWidth="1"/>
    <col min="5650" max="5652" width="0" style="7" hidden="1" customWidth="1"/>
    <col min="5653" max="5659" width="4.375" style="7" customWidth="1"/>
    <col min="5660" max="5888" width="8.875" style="7"/>
    <col min="5889" max="5889" width="2.375" style="7" bestFit="1" customWidth="1"/>
    <col min="5890" max="5890" width="3.25" style="7" bestFit="1" customWidth="1"/>
    <col min="5891" max="5891" width="0.875" style="7" customWidth="1"/>
    <col min="5892" max="5892" width="25.625" style="7" customWidth="1"/>
    <col min="5893" max="5893" width="4.375" style="7" customWidth="1"/>
    <col min="5894" max="5905" width="8.375" style="7" customWidth="1"/>
    <col min="5906" max="5908" width="0" style="7" hidden="1" customWidth="1"/>
    <col min="5909" max="5915" width="4.375" style="7" customWidth="1"/>
    <col min="5916" max="6144" width="8.875" style="7"/>
    <col min="6145" max="6145" width="2.375" style="7" bestFit="1" customWidth="1"/>
    <col min="6146" max="6146" width="3.25" style="7" bestFit="1" customWidth="1"/>
    <col min="6147" max="6147" width="0.875" style="7" customWidth="1"/>
    <col min="6148" max="6148" width="25.625" style="7" customWidth="1"/>
    <col min="6149" max="6149" width="4.375" style="7" customWidth="1"/>
    <col min="6150" max="6161" width="8.375" style="7" customWidth="1"/>
    <col min="6162" max="6164" width="0" style="7" hidden="1" customWidth="1"/>
    <col min="6165" max="6171" width="4.375" style="7" customWidth="1"/>
    <col min="6172" max="6400" width="8.875" style="7"/>
    <col min="6401" max="6401" width="2.375" style="7" bestFit="1" customWidth="1"/>
    <col min="6402" max="6402" width="3.25" style="7" bestFit="1" customWidth="1"/>
    <col min="6403" max="6403" width="0.875" style="7" customWidth="1"/>
    <col min="6404" max="6404" width="25.625" style="7" customWidth="1"/>
    <col min="6405" max="6405" width="4.375" style="7" customWidth="1"/>
    <col min="6406" max="6417" width="8.375" style="7" customWidth="1"/>
    <col min="6418" max="6420" width="0" style="7" hidden="1" customWidth="1"/>
    <col min="6421" max="6427" width="4.375" style="7" customWidth="1"/>
    <col min="6428" max="6656" width="8.875" style="7"/>
    <col min="6657" max="6657" width="2.375" style="7" bestFit="1" customWidth="1"/>
    <col min="6658" max="6658" width="3.25" style="7" bestFit="1" customWidth="1"/>
    <col min="6659" max="6659" width="0.875" style="7" customWidth="1"/>
    <col min="6660" max="6660" width="25.625" style="7" customWidth="1"/>
    <col min="6661" max="6661" width="4.375" style="7" customWidth="1"/>
    <col min="6662" max="6673" width="8.375" style="7" customWidth="1"/>
    <col min="6674" max="6676" width="0" style="7" hidden="1" customWidth="1"/>
    <col min="6677" max="6683" width="4.375" style="7" customWidth="1"/>
    <col min="6684" max="6912" width="8.875" style="7"/>
    <col min="6913" max="6913" width="2.375" style="7" bestFit="1" customWidth="1"/>
    <col min="6914" max="6914" width="3.25" style="7" bestFit="1" customWidth="1"/>
    <col min="6915" max="6915" width="0.875" style="7" customWidth="1"/>
    <col min="6916" max="6916" width="25.625" style="7" customWidth="1"/>
    <col min="6917" max="6917" width="4.375" style="7" customWidth="1"/>
    <col min="6918" max="6929" width="8.375" style="7" customWidth="1"/>
    <col min="6930" max="6932" width="0" style="7" hidden="1" customWidth="1"/>
    <col min="6933" max="6939" width="4.375" style="7" customWidth="1"/>
    <col min="6940" max="7168" width="8.875" style="7"/>
    <col min="7169" max="7169" width="2.375" style="7" bestFit="1" customWidth="1"/>
    <col min="7170" max="7170" width="3.25" style="7" bestFit="1" customWidth="1"/>
    <col min="7171" max="7171" width="0.875" style="7" customWidth="1"/>
    <col min="7172" max="7172" width="25.625" style="7" customWidth="1"/>
    <col min="7173" max="7173" width="4.375" style="7" customWidth="1"/>
    <col min="7174" max="7185" width="8.375" style="7" customWidth="1"/>
    <col min="7186" max="7188" width="0" style="7" hidden="1" customWidth="1"/>
    <col min="7189" max="7195" width="4.375" style="7" customWidth="1"/>
    <col min="7196" max="7424" width="8.875" style="7"/>
    <col min="7425" max="7425" width="2.375" style="7" bestFit="1" customWidth="1"/>
    <col min="7426" max="7426" width="3.25" style="7" bestFit="1" customWidth="1"/>
    <col min="7427" max="7427" width="0.875" style="7" customWidth="1"/>
    <col min="7428" max="7428" width="25.625" style="7" customWidth="1"/>
    <col min="7429" max="7429" width="4.375" style="7" customWidth="1"/>
    <col min="7430" max="7441" width="8.375" style="7" customWidth="1"/>
    <col min="7442" max="7444" width="0" style="7" hidden="1" customWidth="1"/>
    <col min="7445" max="7451" width="4.375" style="7" customWidth="1"/>
    <col min="7452" max="7680" width="8.875" style="7"/>
    <col min="7681" max="7681" width="2.375" style="7" bestFit="1" customWidth="1"/>
    <col min="7682" max="7682" width="3.25" style="7" bestFit="1" customWidth="1"/>
    <col min="7683" max="7683" width="0.875" style="7" customWidth="1"/>
    <col min="7684" max="7684" width="25.625" style="7" customWidth="1"/>
    <col min="7685" max="7685" width="4.375" style="7" customWidth="1"/>
    <col min="7686" max="7697" width="8.375" style="7" customWidth="1"/>
    <col min="7698" max="7700" width="0" style="7" hidden="1" customWidth="1"/>
    <col min="7701" max="7707" width="4.375" style="7" customWidth="1"/>
    <col min="7708" max="7936" width="8.875" style="7"/>
    <col min="7937" max="7937" width="2.375" style="7" bestFit="1" customWidth="1"/>
    <col min="7938" max="7938" width="3.25" style="7" bestFit="1" customWidth="1"/>
    <col min="7939" max="7939" width="0.875" style="7" customWidth="1"/>
    <col min="7940" max="7940" width="25.625" style="7" customWidth="1"/>
    <col min="7941" max="7941" width="4.375" style="7" customWidth="1"/>
    <col min="7942" max="7953" width="8.375" style="7" customWidth="1"/>
    <col min="7954" max="7956" width="0" style="7" hidden="1" customWidth="1"/>
    <col min="7957" max="7963" width="4.375" style="7" customWidth="1"/>
    <col min="7964" max="8192" width="8.875" style="7"/>
    <col min="8193" max="8193" width="2.375" style="7" bestFit="1" customWidth="1"/>
    <col min="8194" max="8194" width="3.25" style="7" bestFit="1" customWidth="1"/>
    <col min="8195" max="8195" width="0.875" style="7" customWidth="1"/>
    <col min="8196" max="8196" width="25.625" style="7" customWidth="1"/>
    <col min="8197" max="8197" width="4.375" style="7" customWidth="1"/>
    <col min="8198" max="8209" width="8.375" style="7" customWidth="1"/>
    <col min="8210" max="8212" width="0" style="7" hidden="1" customWidth="1"/>
    <col min="8213" max="8219" width="4.375" style="7" customWidth="1"/>
    <col min="8220" max="8448" width="8.875" style="7"/>
    <col min="8449" max="8449" width="2.375" style="7" bestFit="1" customWidth="1"/>
    <col min="8450" max="8450" width="3.25" style="7" bestFit="1" customWidth="1"/>
    <col min="8451" max="8451" width="0.875" style="7" customWidth="1"/>
    <col min="8452" max="8452" width="25.625" style="7" customWidth="1"/>
    <col min="8453" max="8453" width="4.375" style="7" customWidth="1"/>
    <col min="8454" max="8465" width="8.375" style="7" customWidth="1"/>
    <col min="8466" max="8468" width="0" style="7" hidden="1" customWidth="1"/>
    <col min="8469" max="8475" width="4.375" style="7" customWidth="1"/>
    <col min="8476" max="8704" width="8.875" style="7"/>
    <col min="8705" max="8705" width="2.375" style="7" bestFit="1" customWidth="1"/>
    <col min="8706" max="8706" width="3.25" style="7" bestFit="1" customWidth="1"/>
    <col min="8707" max="8707" width="0.875" style="7" customWidth="1"/>
    <col min="8708" max="8708" width="25.625" style="7" customWidth="1"/>
    <col min="8709" max="8709" width="4.375" style="7" customWidth="1"/>
    <col min="8710" max="8721" width="8.375" style="7" customWidth="1"/>
    <col min="8722" max="8724" width="0" style="7" hidden="1" customWidth="1"/>
    <col min="8725" max="8731" width="4.375" style="7" customWidth="1"/>
    <col min="8732" max="8960" width="8.875" style="7"/>
    <col min="8961" max="8961" width="2.375" style="7" bestFit="1" customWidth="1"/>
    <col min="8962" max="8962" width="3.25" style="7" bestFit="1" customWidth="1"/>
    <col min="8963" max="8963" width="0.875" style="7" customWidth="1"/>
    <col min="8964" max="8964" width="25.625" style="7" customWidth="1"/>
    <col min="8965" max="8965" width="4.375" style="7" customWidth="1"/>
    <col min="8966" max="8977" width="8.375" style="7" customWidth="1"/>
    <col min="8978" max="8980" width="0" style="7" hidden="1" customWidth="1"/>
    <col min="8981" max="8987" width="4.375" style="7" customWidth="1"/>
    <col min="8988" max="9216" width="8.875" style="7"/>
    <col min="9217" max="9217" width="2.375" style="7" bestFit="1" customWidth="1"/>
    <col min="9218" max="9218" width="3.25" style="7" bestFit="1" customWidth="1"/>
    <col min="9219" max="9219" width="0.875" style="7" customWidth="1"/>
    <col min="9220" max="9220" width="25.625" style="7" customWidth="1"/>
    <col min="9221" max="9221" width="4.375" style="7" customWidth="1"/>
    <col min="9222" max="9233" width="8.375" style="7" customWidth="1"/>
    <col min="9234" max="9236" width="0" style="7" hidden="1" customWidth="1"/>
    <col min="9237" max="9243" width="4.375" style="7" customWidth="1"/>
    <col min="9244" max="9472" width="8.875" style="7"/>
    <col min="9473" max="9473" width="2.375" style="7" bestFit="1" customWidth="1"/>
    <col min="9474" max="9474" width="3.25" style="7" bestFit="1" customWidth="1"/>
    <col min="9475" max="9475" width="0.875" style="7" customWidth="1"/>
    <col min="9476" max="9476" width="25.625" style="7" customWidth="1"/>
    <col min="9477" max="9477" width="4.375" style="7" customWidth="1"/>
    <col min="9478" max="9489" width="8.375" style="7" customWidth="1"/>
    <col min="9490" max="9492" width="0" style="7" hidden="1" customWidth="1"/>
    <col min="9493" max="9499" width="4.375" style="7" customWidth="1"/>
    <col min="9500" max="9728" width="8.875" style="7"/>
    <col min="9729" max="9729" width="2.375" style="7" bestFit="1" customWidth="1"/>
    <col min="9730" max="9730" width="3.25" style="7" bestFit="1" customWidth="1"/>
    <col min="9731" max="9731" width="0.875" style="7" customWidth="1"/>
    <col min="9732" max="9732" width="25.625" style="7" customWidth="1"/>
    <col min="9733" max="9733" width="4.375" style="7" customWidth="1"/>
    <col min="9734" max="9745" width="8.375" style="7" customWidth="1"/>
    <col min="9746" max="9748" width="0" style="7" hidden="1" customWidth="1"/>
    <col min="9749" max="9755" width="4.375" style="7" customWidth="1"/>
    <col min="9756" max="9984" width="8.875" style="7"/>
    <col min="9985" max="9985" width="2.375" style="7" bestFit="1" customWidth="1"/>
    <col min="9986" max="9986" width="3.25" style="7" bestFit="1" customWidth="1"/>
    <col min="9987" max="9987" width="0.875" style="7" customWidth="1"/>
    <col min="9988" max="9988" width="25.625" style="7" customWidth="1"/>
    <col min="9989" max="9989" width="4.375" style="7" customWidth="1"/>
    <col min="9990" max="10001" width="8.375" style="7" customWidth="1"/>
    <col min="10002" max="10004" width="0" style="7" hidden="1" customWidth="1"/>
    <col min="10005" max="10011" width="4.375" style="7" customWidth="1"/>
    <col min="10012" max="10240" width="8.875" style="7"/>
    <col min="10241" max="10241" width="2.375" style="7" bestFit="1" customWidth="1"/>
    <col min="10242" max="10242" width="3.25" style="7" bestFit="1" customWidth="1"/>
    <col min="10243" max="10243" width="0.875" style="7" customWidth="1"/>
    <col min="10244" max="10244" width="25.625" style="7" customWidth="1"/>
    <col min="10245" max="10245" width="4.375" style="7" customWidth="1"/>
    <col min="10246" max="10257" width="8.375" style="7" customWidth="1"/>
    <col min="10258" max="10260" width="0" style="7" hidden="1" customWidth="1"/>
    <col min="10261" max="10267" width="4.375" style="7" customWidth="1"/>
    <col min="10268" max="10496" width="8.875" style="7"/>
    <col min="10497" max="10497" width="2.375" style="7" bestFit="1" customWidth="1"/>
    <col min="10498" max="10498" width="3.25" style="7" bestFit="1" customWidth="1"/>
    <col min="10499" max="10499" width="0.875" style="7" customWidth="1"/>
    <col min="10500" max="10500" width="25.625" style="7" customWidth="1"/>
    <col min="10501" max="10501" width="4.375" style="7" customWidth="1"/>
    <col min="10502" max="10513" width="8.375" style="7" customWidth="1"/>
    <col min="10514" max="10516" width="0" style="7" hidden="1" customWidth="1"/>
    <col min="10517" max="10523" width="4.375" style="7" customWidth="1"/>
    <col min="10524" max="10752" width="8.875" style="7"/>
    <col min="10753" max="10753" width="2.375" style="7" bestFit="1" customWidth="1"/>
    <col min="10754" max="10754" width="3.25" style="7" bestFit="1" customWidth="1"/>
    <col min="10755" max="10755" width="0.875" style="7" customWidth="1"/>
    <col min="10756" max="10756" width="25.625" style="7" customWidth="1"/>
    <col min="10757" max="10757" width="4.375" style="7" customWidth="1"/>
    <col min="10758" max="10769" width="8.375" style="7" customWidth="1"/>
    <col min="10770" max="10772" width="0" style="7" hidden="1" customWidth="1"/>
    <col min="10773" max="10779" width="4.375" style="7" customWidth="1"/>
    <col min="10780" max="11008" width="8.875" style="7"/>
    <col min="11009" max="11009" width="2.375" style="7" bestFit="1" customWidth="1"/>
    <col min="11010" max="11010" width="3.25" style="7" bestFit="1" customWidth="1"/>
    <col min="11011" max="11011" width="0.875" style="7" customWidth="1"/>
    <col min="11012" max="11012" width="25.625" style="7" customWidth="1"/>
    <col min="11013" max="11013" width="4.375" style="7" customWidth="1"/>
    <col min="11014" max="11025" width="8.375" style="7" customWidth="1"/>
    <col min="11026" max="11028" width="0" style="7" hidden="1" customWidth="1"/>
    <col min="11029" max="11035" width="4.375" style="7" customWidth="1"/>
    <col min="11036" max="11264" width="8.875" style="7"/>
    <col min="11265" max="11265" width="2.375" style="7" bestFit="1" customWidth="1"/>
    <col min="11266" max="11266" width="3.25" style="7" bestFit="1" customWidth="1"/>
    <col min="11267" max="11267" width="0.875" style="7" customWidth="1"/>
    <col min="11268" max="11268" width="25.625" style="7" customWidth="1"/>
    <col min="11269" max="11269" width="4.375" style="7" customWidth="1"/>
    <col min="11270" max="11281" width="8.375" style="7" customWidth="1"/>
    <col min="11282" max="11284" width="0" style="7" hidden="1" customWidth="1"/>
    <col min="11285" max="11291" width="4.375" style="7" customWidth="1"/>
    <col min="11292" max="11520" width="8.875" style="7"/>
    <col min="11521" max="11521" width="2.375" style="7" bestFit="1" customWidth="1"/>
    <col min="11522" max="11522" width="3.25" style="7" bestFit="1" customWidth="1"/>
    <col min="11523" max="11523" width="0.875" style="7" customWidth="1"/>
    <col min="11524" max="11524" width="25.625" style="7" customWidth="1"/>
    <col min="11525" max="11525" width="4.375" style="7" customWidth="1"/>
    <col min="11526" max="11537" width="8.375" style="7" customWidth="1"/>
    <col min="11538" max="11540" width="0" style="7" hidden="1" customWidth="1"/>
    <col min="11541" max="11547" width="4.375" style="7" customWidth="1"/>
    <col min="11548" max="11776" width="8.875" style="7"/>
    <col min="11777" max="11777" width="2.375" style="7" bestFit="1" customWidth="1"/>
    <col min="11778" max="11778" width="3.25" style="7" bestFit="1" customWidth="1"/>
    <col min="11779" max="11779" width="0.875" style="7" customWidth="1"/>
    <col min="11780" max="11780" width="25.625" style="7" customWidth="1"/>
    <col min="11781" max="11781" width="4.375" style="7" customWidth="1"/>
    <col min="11782" max="11793" width="8.375" style="7" customWidth="1"/>
    <col min="11794" max="11796" width="0" style="7" hidden="1" customWidth="1"/>
    <col min="11797" max="11803" width="4.375" style="7" customWidth="1"/>
    <col min="11804" max="12032" width="8.875" style="7"/>
    <col min="12033" max="12033" width="2.375" style="7" bestFit="1" customWidth="1"/>
    <col min="12034" max="12034" width="3.25" style="7" bestFit="1" customWidth="1"/>
    <col min="12035" max="12035" width="0.875" style="7" customWidth="1"/>
    <col min="12036" max="12036" width="25.625" style="7" customWidth="1"/>
    <col min="12037" max="12037" width="4.375" style="7" customWidth="1"/>
    <col min="12038" max="12049" width="8.375" style="7" customWidth="1"/>
    <col min="12050" max="12052" width="0" style="7" hidden="1" customWidth="1"/>
    <col min="12053" max="12059" width="4.375" style="7" customWidth="1"/>
    <col min="12060" max="12288" width="8.875" style="7"/>
    <col min="12289" max="12289" width="2.375" style="7" bestFit="1" customWidth="1"/>
    <col min="12290" max="12290" width="3.25" style="7" bestFit="1" customWidth="1"/>
    <col min="12291" max="12291" width="0.875" style="7" customWidth="1"/>
    <col min="12292" max="12292" width="25.625" style="7" customWidth="1"/>
    <col min="12293" max="12293" width="4.375" style="7" customWidth="1"/>
    <col min="12294" max="12305" width="8.375" style="7" customWidth="1"/>
    <col min="12306" max="12308" width="0" style="7" hidden="1" customWidth="1"/>
    <col min="12309" max="12315" width="4.375" style="7" customWidth="1"/>
    <col min="12316" max="12544" width="8.875" style="7"/>
    <col min="12545" max="12545" width="2.375" style="7" bestFit="1" customWidth="1"/>
    <col min="12546" max="12546" width="3.25" style="7" bestFit="1" customWidth="1"/>
    <col min="12547" max="12547" width="0.875" style="7" customWidth="1"/>
    <col min="12548" max="12548" width="25.625" style="7" customWidth="1"/>
    <col min="12549" max="12549" width="4.375" style="7" customWidth="1"/>
    <col min="12550" max="12561" width="8.375" style="7" customWidth="1"/>
    <col min="12562" max="12564" width="0" style="7" hidden="1" customWidth="1"/>
    <col min="12565" max="12571" width="4.375" style="7" customWidth="1"/>
    <col min="12572" max="12800" width="8.875" style="7"/>
    <col min="12801" max="12801" width="2.375" style="7" bestFit="1" customWidth="1"/>
    <col min="12802" max="12802" width="3.25" style="7" bestFit="1" customWidth="1"/>
    <col min="12803" max="12803" width="0.875" style="7" customWidth="1"/>
    <col min="12804" max="12804" width="25.625" style="7" customWidth="1"/>
    <col min="12805" max="12805" width="4.375" style="7" customWidth="1"/>
    <col min="12806" max="12817" width="8.375" style="7" customWidth="1"/>
    <col min="12818" max="12820" width="0" style="7" hidden="1" customWidth="1"/>
    <col min="12821" max="12827" width="4.375" style="7" customWidth="1"/>
    <col min="12828" max="13056" width="8.875" style="7"/>
    <col min="13057" max="13057" width="2.375" style="7" bestFit="1" customWidth="1"/>
    <col min="13058" max="13058" width="3.25" style="7" bestFit="1" customWidth="1"/>
    <col min="13059" max="13059" width="0.875" style="7" customWidth="1"/>
    <col min="13060" max="13060" width="25.625" style="7" customWidth="1"/>
    <col min="13061" max="13061" width="4.375" style="7" customWidth="1"/>
    <col min="13062" max="13073" width="8.375" style="7" customWidth="1"/>
    <col min="13074" max="13076" width="0" style="7" hidden="1" customWidth="1"/>
    <col min="13077" max="13083" width="4.375" style="7" customWidth="1"/>
    <col min="13084" max="13312" width="8.875" style="7"/>
    <col min="13313" max="13313" width="2.375" style="7" bestFit="1" customWidth="1"/>
    <col min="13314" max="13314" width="3.25" style="7" bestFit="1" customWidth="1"/>
    <col min="13315" max="13315" width="0.875" style="7" customWidth="1"/>
    <col min="13316" max="13316" width="25.625" style="7" customWidth="1"/>
    <col min="13317" max="13317" width="4.375" style="7" customWidth="1"/>
    <col min="13318" max="13329" width="8.375" style="7" customWidth="1"/>
    <col min="13330" max="13332" width="0" style="7" hidden="1" customWidth="1"/>
    <col min="13333" max="13339" width="4.375" style="7" customWidth="1"/>
    <col min="13340" max="13568" width="8.875" style="7"/>
    <col min="13569" max="13569" width="2.375" style="7" bestFit="1" customWidth="1"/>
    <col min="13570" max="13570" width="3.25" style="7" bestFit="1" customWidth="1"/>
    <col min="13571" max="13571" width="0.875" style="7" customWidth="1"/>
    <col min="13572" max="13572" width="25.625" style="7" customWidth="1"/>
    <col min="13573" max="13573" width="4.375" style="7" customWidth="1"/>
    <col min="13574" max="13585" width="8.375" style="7" customWidth="1"/>
    <col min="13586" max="13588" width="0" style="7" hidden="1" customWidth="1"/>
    <col min="13589" max="13595" width="4.375" style="7" customWidth="1"/>
    <col min="13596" max="13824" width="8.875" style="7"/>
    <col min="13825" max="13825" width="2.375" style="7" bestFit="1" customWidth="1"/>
    <col min="13826" max="13826" width="3.25" style="7" bestFit="1" customWidth="1"/>
    <col min="13827" max="13827" width="0.875" style="7" customWidth="1"/>
    <col min="13828" max="13828" width="25.625" style="7" customWidth="1"/>
    <col min="13829" max="13829" width="4.375" style="7" customWidth="1"/>
    <col min="13830" max="13841" width="8.375" style="7" customWidth="1"/>
    <col min="13842" max="13844" width="0" style="7" hidden="1" customWidth="1"/>
    <col min="13845" max="13851" width="4.375" style="7" customWidth="1"/>
    <col min="13852" max="14080" width="8.875" style="7"/>
    <col min="14081" max="14081" width="2.375" style="7" bestFit="1" customWidth="1"/>
    <col min="14082" max="14082" width="3.25" style="7" bestFit="1" customWidth="1"/>
    <col min="14083" max="14083" width="0.875" style="7" customWidth="1"/>
    <col min="14084" max="14084" width="25.625" style="7" customWidth="1"/>
    <col min="14085" max="14085" width="4.375" style="7" customWidth="1"/>
    <col min="14086" max="14097" width="8.375" style="7" customWidth="1"/>
    <col min="14098" max="14100" width="0" style="7" hidden="1" customWidth="1"/>
    <col min="14101" max="14107" width="4.375" style="7" customWidth="1"/>
    <col min="14108" max="14336" width="8.875" style="7"/>
    <col min="14337" max="14337" width="2.375" style="7" bestFit="1" customWidth="1"/>
    <col min="14338" max="14338" width="3.25" style="7" bestFit="1" customWidth="1"/>
    <col min="14339" max="14339" width="0.875" style="7" customWidth="1"/>
    <col min="14340" max="14340" width="25.625" style="7" customWidth="1"/>
    <col min="14341" max="14341" width="4.375" style="7" customWidth="1"/>
    <col min="14342" max="14353" width="8.375" style="7" customWidth="1"/>
    <col min="14354" max="14356" width="0" style="7" hidden="1" customWidth="1"/>
    <col min="14357" max="14363" width="4.375" style="7" customWidth="1"/>
    <col min="14364" max="14592" width="8.875" style="7"/>
    <col min="14593" max="14593" width="2.375" style="7" bestFit="1" customWidth="1"/>
    <col min="14594" max="14594" width="3.25" style="7" bestFit="1" customWidth="1"/>
    <col min="14595" max="14595" width="0.875" style="7" customWidth="1"/>
    <col min="14596" max="14596" width="25.625" style="7" customWidth="1"/>
    <col min="14597" max="14597" width="4.375" style="7" customWidth="1"/>
    <col min="14598" max="14609" width="8.375" style="7" customWidth="1"/>
    <col min="14610" max="14612" width="0" style="7" hidden="1" customWidth="1"/>
    <col min="14613" max="14619" width="4.375" style="7" customWidth="1"/>
    <col min="14620" max="14848" width="8.875" style="7"/>
    <col min="14849" max="14849" width="2.375" style="7" bestFit="1" customWidth="1"/>
    <col min="14850" max="14850" width="3.25" style="7" bestFit="1" customWidth="1"/>
    <col min="14851" max="14851" width="0.875" style="7" customWidth="1"/>
    <col min="14852" max="14852" width="25.625" style="7" customWidth="1"/>
    <col min="14853" max="14853" width="4.375" style="7" customWidth="1"/>
    <col min="14854" max="14865" width="8.375" style="7" customWidth="1"/>
    <col min="14866" max="14868" width="0" style="7" hidden="1" customWidth="1"/>
    <col min="14869" max="14875" width="4.375" style="7" customWidth="1"/>
    <col min="14876" max="15104" width="8.875" style="7"/>
    <col min="15105" max="15105" width="2.375" style="7" bestFit="1" customWidth="1"/>
    <col min="15106" max="15106" width="3.25" style="7" bestFit="1" customWidth="1"/>
    <col min="15107" max="15107" width="0.875" style="7" customWidth="1"/>
    <col min="15108" max="15108" width="25.625" style="7" customWidth="1"/>
    <col min="15109" max="15109" width="4.375" style="7" customWidth="1"/>
    <col min="15110" max="15121" width="8.375" style="7" customWidth="1"/>
    <col min="15122" max="15124" width="0" style="7" hidden="1" customWidth="1"/>
    <col min="15125" max="15131" width="4.375" style="7" customWidth="1"/>
    <col min="15132" max="15360" width="8.875" style="7"/>
    <col min="15361" max="15361" width="2.375" style="7" bestFit="1" customWidth="1"/>
    <col min="15362" max="15362" width="3.25" style="7" bestFit="1" customWidth="1"/>
    <col min="15363" max="15363" width="0.875" style="7" customWidth="1"/>
    <col min="15364" max="15364" width="25.625" style="7" customWidth="1"/>
    <col min="15365" max="15365" width="4.375" style="7" customWidth="1"/>
    <col min="15366" max="15377" width="8.375" style="7" customWidth="1"/>
    <col min="15378" max="15380" width="0" style="7" hidden="1" customWidth="1"/>
    <col min="15381" max="15387" width="4.375" style="7" customWidth="1"/>
    <col min="15388" max="15616" width="8.875" style="7"/>
    <col min="15617" max="15617" width="2.375" style="7" bestFit="1" customWidth="1"/>
    <col min="15618" max="15618" width="3.25" style="7" bestFit="1" customWidth="1"/>
    <col min="15619" max="15619" width="0.875" style="7" customWidth="1"/>
    <col min="15620" max="15620" width="25.625" style="7" customWidth="1"/>
    <col min="15621" max="15621" width="4.375" style="7" customWidth="1"/>
    <col min="15622" max="15633" width="8.375" style="7" customWidth="1"/>
    <col min="15634" max="15636" width="0" style="7" hidden="1" customWidth="1"/>
    <col min="15637" max="15643" width="4.375" style="7" customWidth="1"/>
    <col min="15644" max="15872" width="8.875" style="7"/>
    <col min="15873" max="15873" width="2.375" style="7" bestFit="1" customWidth="1"/>
    <col min="15874" max="15874" width="3.25" style="7" bestFit="1" customWidth="1"/>
    <col min="15875" max="15875" width="0.875" style="7" customWidth="1"/>
    <col min="15876" max="15876" width="25.625" style="7" customWidth="1"/>
    <col min="15877" max="15877" width="4.375" style="7" customWidth="1"/>
    <col min="15878" max="15889" width="8.375" style="7" customWidth="1"/>
    <col min="15890" max="15892" width="0" style="7" hidden="1" customWidth="1"/>
    <col min="15893" max="15899" width="4.375" style="7" customWidth="1"/>
    <col min="15900" max="16128" width="8.875" style="7"/>
    <col min="16129" max="16129" width="2.375" style="7" bestFit="1" customWidth="1"/>
    <col min="16130" max="16130" width="3.25" style="7" bestFit="1" customWidth="1"/>
    <col min="16131" max="16131" width="0.875" style="7" customWidth="1"/>
    <col min="16132" max="16132" width="25.625" style="7" customWidth="1"/>
    <col min="16133" max="16133" width="4.375" style="7" customWidth="1"/>
    <col min="16134" max="16145" width="8.375" style="7" customWidth="1"/>
    <col min="16146" max="16148" width="0" style="7" hidden="1" customWidth="1"/>
    <col min="16149" max="16155" width="4.375" style="7" customWidth="1"/>
    <col min="16156" max="16384" width="8.875" style="7"/>
  </cols>
  <sheetData>
    <row r="1" spans="1:30" ht="13.5" x14ac:dyDescent="0.15">
      <c r="D1" s="15" t="s">
        <v>156</v>
      </c>
      <c r="E1" s="9"/>
      <c r="F1" s="11" t="s">
        <v>157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975" t="s">
        <v>158</v>
      </c>
      <c r="E3" s="990"/>
      <c r="F3" s="349">
        <v>41745</v>
      </c>
      <c r="G3" s="350">
        <v>41773</v>
      </c>
      <c r="H3" s="350">
        <v>41808</v>
      </c>
      <c r="I3" s="350">
        <v>41829</v>
      </c>
      <c r="J3" s="350">
        <v>41857</v>
      </c>
      <c r="K3" s="350">
        <v>41885</v>
      </c>
      <c r="L3" s="350">
        <v>41913</v>
      </c>
      <c r="M3" s="350">
        <v>41955</v>
      </c>
      <c r="N3" s="350">
        <v>41976</v>
      </c>
      <c r="O3" s="350">
        <v>42018</v>
      </c>
      <c r="P3" s="350">
        <v>42053</v>
      </c>
      <c r="Q3" s="351">
        <v>42067</v>
      </c>
      <c r="R3" s="352" t="s">
        <v>1</v>
      </c>
      <c r="S3" s="353" t="s">
        <v>2</v>
      </c>
      <c r="T3" s="353" t="s">
        <v>3</v>
      </c>
      <c r="U3" s="991" t="s">
        <v>160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0.36458333333333331</v>
      </c>
      <c r="G4" s="358">
        <v>0.3888888888888889</v>
      </c>
      <c r="H4" s="359">
        <v>0.375</v>
      </c>
      <c r="I4" s="359">
        <v>0.37152777777777773</v>
      </c>
      <c r="J4" s="359">
        <v>0.37152777777777773</v>
      </c>
      <c r="K4" s="359">
        <v>0.36458333333333331</v>
      </c>
      <c r="L4" s="359">
        <v>0.37847222222222227</v>
      </c>
      <c r="M4" s="359">
        <v>0.36805555555555558</v>
      </c>
      <c r="N4" s="359">
        <v>0.3666666666666667</v>
      </c>
      <c r="O4" s="359">
        <v>0.36805555555555558</v>
      </c>
      <c r="P4" s="359">
        <v>0.37152777777777773</v>
      </c>
      <c r="Q4" s="360">
        <v>0.36805555555555558</v>
      </c>
      <c r="R4" s="361" t="s">
        <v>122</v>
      </c>
      <c r="S4" s="362" t="s">
        <v>122</v>
      </c>
      <c r="T4" s="362" t="s">
        <v>122</v>
      </c>
      <c r="U4" s="956" t="s">
        <v>163</v>
      </c>
      <c r="V4" s="957"/>
      <c r="W4" s="958" t="s">
        <v>163</v>
      </c>
      <c r="X4" s="957"/>
      <c r="Y4" s="958" t="s">
        <v>163</v>
      </c>
      <c r="Z4" s="957"/>
      <c r="AA4" s="363" t="s">
        <v>163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164</v>
      </c>
      <c r="G5" s="366" t="s">
        <v>165</v>
      </c>
      <c r="H5" s="367" t="s">
        <v>166</v>
      </c>
      <c r="I5" s="367" t="s">
        <v>165</v>
      </c>
      <c r="J5" s="367" t="s">
        <v>167</v>
      </c>
      <c r="K5" s="367" t="s">
        <v>164</v>
      </c>
      <c r="L5" s="367" t="s">
        <v>164</v>
      </c>
      <c r="M5" s="367" t="s">
        <v>165</v>
      </c>
      <c r="N5" s="367" t="s">
        <v>168</v>
      </c>
      <c r="O5" s="367" t="s">
        <v>164</v>
      </c>
      <c r="P5" s="367" t="s">
        <v>165</v>
      </c>
      <c r="Q5" s="368" t="s">
        <v>167</v>
      </c>
      <c r="R5" s="369" t="s">
        <v>122</v>
      </c>
      <c r="S5" s="370" t="s">
        <v>122</v>
      </c>
      <c r="T5" s="370" t="s">
        <v>122</v>
      </c>
      <c r="U5" s="947" t="s">
        <v>163</v>
      </c>
      <c r="V5" s="948"/>
      <c r="W5" s="949" t="s">
        <v>163</v>
      </c>
      <c r="X5" s="948"/>
      <c r="Y5" s="949" t="s">
        <v>163</v>
      </c>
      <c r="Z5" s="948"/>
      <c r="AA5" s="371" t="s">
        <v>163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165</v>
      </c>
      <c r="G6" s="366" t="s">
        <v>165</v>
      </c>
      <c r="H6" s="367" t="s">
        <v>165</v>
      </c>
      <c r="I6" s="367" t="s">
        <v>169</v>
      </c>
      <c r="J6" s="367" t="s">
        <v>165</v>
      </c>
      <c r="K6" s="367" t="s">
        <v>165</v>
      </c>
      <c r="L6" s="367" t="s">
        <v>164</v>
      </c>
      <c r="M6" s="367" t="s">
        <v>164</v>
      </c>
      <c r="N6" s="367" t="s">
        <v>170</v>
      </c>
      <c r="O6" s="367" t="s">
        <v>165</v>
      </c>
      <c r="P6" s="367" t="s">
        <v>166</v>
      </c>
      <c r="Q6" s="368" t="s">
        <v>165</v>
      </c>
      <c r="R6" s="369" t="s">
        <v>122</v>
      </c>
      <c r="S6" s="370" t="s">
        <v>122</v>
      </c>
      <c r="T6" s="370" t="s">
        <v>122</v>
      </c>
      <c r="U6" s="947" t="s">
        <v>163</v>
      </c>
      <c r="V6" s="948"/>
      <c r="W6" s="949" t="s">
        <v>163</v>
      </c>
      <c r="X6" s="948"/>
      <c r="Y6" s="949" t="s">
        <v>163</v>
      </c>
      <c r="Z6" s="948"/>
      <c r="AA6" s="371" t="s">
        <v>163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171</v>
      </c>
      <c r="F7" s="369" t="s">
        <v>172</v>
      </c>
      <c r="G7" s="372" t="s">
        <v>173</v>
      </c>
      <c r="H7" s="370" t="s">
        <v>172</v>
      </c>
      <c r="I7" s="370" t="s">
        <v>174</v>
      </c>
      <c r="J7" s="370" t="s">
        <v>175</v>
      </c>
      <c r="K7" s="370" t="s">
        <v>176</v>
      </c>
      <c r="L7" s="370" t="s">
        <v>172</v>
      </c>
      <c r="M7" s="370" t="s">
        <v>177</v>
      </c>
      <c r="N7" s="370" t="s">
        <v>178</v>
      </c>
      <c r="O7" s="370" t="s">
        <v>179</v>
      </c>
      <c r="P7" s="370" t="s">
        <v>176</v>
      </c>
      <c r="Q7" s="373" t="s">
        <v>180</v>
      </c>
      <c r="R7" s="369" t="s">
        <v>174</v>
      </c>
      <c r="S7" s="370" t="s">
        <v>180</v>
      </c>
      <c r="T7" s="370" t="s">
        <v>181</v>
      </c>
      <c r="U7" s="947" t="str">
        <f>R7</f>
        <v>24.5</v>
      </c>
      <c r="V7" s="948"/>
      <c r="W7" s="949" t="str">
        <f>IF(R7=S7,"-",S7)</f>
        <v>19.0</v>
      </c>
      <c r="X7" s="948"/>
      <c r="Y7" s="949" t="str">
        <f>IF(R7=T7,"-",T7)</f>
        <v>21.6</v>
      </c>
      <c r="Z7" s="948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182</v>
      </c>
      <c r="E8" s="30" t="s">
        <v>183</v>
      </c>
      <c r="F8" s="375" t="s">
        <v>184</v>
      </c>
      <c r="G8" s="376" t="s">
        <v>185</v>
      </c>
      <c r="H8" s="377" t="s">
        <v>186</v>
      </c>
      <c r="I8" s="377" t="s">
        <v>187</v>
      </c>
      <c r="J8" s="377" t="s">
        <v>188</v>
      </c>
      <c r="K8" s="377" t="s">
        <v>189</v>
      </c>
      <c r="L8" s="377" t="s">
        <v>190</v>
      </c>
      <c r="M8" s="377" t="s">
        <v>191</v>
      </c>
      <c r="N8" s="377" t="s">
        <v>192</v>
      </c>
      <c r="O8" s="377" t="s">
        <v>193</v>
      </c>
      <c r="P8" s="377" t="s">
        <v>194</v>
      </c>
      <c r="Q8" s="378" t="s">
        <v>195</v>
      </c>
      <c r="R8" s="375" t="s">
        <v>188</v>
      </c>
      <c r="S8" s="377" t="s">
        <v>193</v>
      </c>
      <c r="T8" s="377" t="s">
        <v>196</v>
      </c>
      <c r="U8" s="941" t="str">
        <f>R8</f>
        <v>25.0</v>
      </c>
      <c r="V8" s="942"/>
      <c r="W8" s="943" t="str">
        <f>IF(R8=S8,"-",S8)</f>
        <v>3.5</v>
      </c>
      <c r="X8" s="942"/>
      <c r="Y8" s="943" t="str">
        <f>IF(R8=T8,"-",T8)</f>
        <v>13.0</v>
      </c>
      <c r="Z8" s="94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197</v>
      </c>
      <c r="G9" s="381" t="s">
        <v>198</v>
      </c>
      <c r="H9" s="382" t="s">
        <v>199</v>
      </c>
      <c r="I9" s="382" t="s">
        <v>200</v>
      </c>
      <c r="J9" s="382" t="s">
        <v>201</v>
      </c>
      <c r="K9" s="382" t="s">
        <v>199</v>
      </c>
      <c r="L9" s="382" t="s">
        <v>197</v>
      </c>
      <c r="M9" s="382" t="s">
        <v>202</v>
      </c>
      <c r="N9" s="382" t="s">
        <v>203</v>
      </c>
      <c r="O9" s="382" t="s">
        <v>197</v>
      </c>
      <c r="P9" s="382" t="s">
        <v>203</v>
      </c>
      <c r="Q9" s="383" t="s">
        <v>198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25"/>
      <c r="C10" s="25"/>
      <c r="D10" s="26" t="s">
        <v>85</v>
      </c>
      <c r="E10" s="27"/>
      <c r="F10" s="365" t="s">
        <v>204</v>
      </c>
      <c r="G10" s="366" t="s">
        <v>204</v>
      </c>
      <c r="H10" s="367" t="s">
        <v>204</v>
      </c>
      <c r="I10" s="367" t="s">
        <v>204</v>
      </c>
      <c r="J10" s="367" t="s">
        <v>204</v>
      </c>
      <c r="K10" s="367" t="s">
        <v>204</v>
      </c>
      <c r="L10" s="367" t="s">
        <v>204</v>
      </c>
      <c r="M10" s="367" t="s">
        <v>204</v>
      </c>
      <c r="N10" s="367" t="s">
        <v>204</v>
      </c>
      <c r="O10" s="367" t="s">
        <v>204</v>
      </c>
      <c r="P10" s="367" t="s">
        <v>204</v>
      </c>
      <c r="Q10" s="368" t="s">
        <v>204</v>
      </c>
      <c r="R10" s="369" t="s">
        <v>122</v>
      </c>
      <c r="S10" s="370" t="s">
        <v>122</v>
      </c>
      <c r="T10" s="370" t="s">
        <v>122</v>
      </c>
      <c r="U10" s="947" t="str">
        <f>R10</f>
        <v>-</v>
      </c>
      <c r="V10" s="948"/>
      <c r="W10" s="949" t="str">
        <f>IF(S10=T10,"-",T10)</f>
        <v>-</v>
      </c>
      <c r="X10" s="948"/>
      <c r="Y10" s="949" t="str">
        <f>IF(Q10=S10,"-",S10)</f>
        <v>-</v>
      </c>
      <c r="Z10" s="948"/>
      <c r="AA10" s="371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387">
        <v>1</v>
      </c>
      <c r="C11" s="40"/>
      <c r="D11" s="26" t="s">
        <v>10</v>
      </c>
      <c r="E11" s="2" t="s">
        <v>205</v>
      </c>
      <c r="F11" s="369" t="s">
        <v>206</v>
      </c>
      <c r="G11" s="372" t="s">
        <v>207</v>
      </c>
      <c r="H11" s="370" t="s">
        <v>208</v>
      </c>
      <c r="I11" s="370" t="s">
        <v>209</v>
      </c>
      <c r="J11" s="370" t="s">
        <v>210</v>
      </c>
      <c r="K11" s="370" t="s">
        <v>211</v>
      </c>
      <c r="L11" s="370" t="s">
        <v>212</v>
      </c>
      <c r="M11" s="370" t="s">
        <v>213</v>
      </c>
      <c r="N11" s="370" t="s">
        <v>214</v>
      </c>
      <c r="O11" s="370" t="s">
        <v>215</v>
      </c>
      <c r="P11" s="370" t="s">
        <v>216</v>
      </c>
      <c r="Q11" s="373" t="s">
        <v>217</v>
      </c>
      <c r="R11" s="369" t="s">
        <v>214</v>
      </c>
      <c r="S11" s="370" t="s">
        <v>216</v>
      </c>
      <c r="T11" s="370" t="s">
        <v>218</v>
      </c>
      <c r="U11" s="986" t="str">
        <f>R11</f>
        <v>2400</v>
      </c>
      <c r="V11" s="948"/>
      <c r="W11" s="949" t="str">
        <f>IF(R11+S11+T11=0,"-",S11)</f>
        <v>160</v>
      </c>
      <c r="X11" s="948"/>
      <c r="Y11" s="949" t="str">
        <f>IF(R11+S11+T11=0,"-",T11)</f>
        <v>890</v>
      </c>
      <c r="Z11" s="948"/>
      <c r="AA11" s="371">
        <f t="shared" si="0"/>
        <v>12</v>
      </c>
      <c r="AB11" s="355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219</v>
      </c>
      <c r="E12" s="1" t="s">
        <v>220</v>
      </c>
      <c r="F12" s="369" t="s">
        <v>221</v>
      </c>
      <c r="G12" s="372" t="s">
        <v>221</v>
      </c>
      <c r="H12" s="370" t="s">
        <v>221</v>
      </c>
      <c r="I12" s="370" t="s">
        <v>221</v>
      </c>
      <c r="J12" s="370" t="s">
        <v>221</v>
      </c>
      <c r="K12" s="370" t="s">
        <v>221</v>
      </c>
      <c r="L12" s="370" t="s">
        <v>221</v>
      </c>
      <c r="M12" s="370" t="s">
        <v>221</v>
      </c>
      <c r="N12" s="370" t="s">
        <v>221</v>
      </c>
      <c r="O12" s="370" t="s">
        <v>221</v>
      </c>
      <c r="P12" s="370" t="s">
        <v>221</v>
      </c>
      <c r="Q12" s="373" t="s">
        <v>221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220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391" t="s">
        <v>122</v>
      </c>
      <c r="G13" s="372" t="s">
        <v>129</v>
      </c>
      <c r="H13" s="392" t="s">
        <v>122</v>
      </c>
      <c r="I13" s="370" t="s">
        <v>129</v>
      </c>
      <c r="J13" s="392" t="s">
        <v>122</v>
      </c>
      <c r="K13" s="392" t="s">
        <v>122</v>
      </c>
      <c r="L13" s="370" t="s">
        <v>129</v>
      </c>
      <c r="M13" s="392" t="s">
        <v>122</v>
      </c>
      <c r="N13" s="392" t="s">
        <v>122</v>
      </c>
      <c r="O13" s="392" t="s">
        <v>122</v>
      </c>
      <c r="P13" s="370" t="s">
        <v>129</v>
      </c>
      <c r="Q13" s="393" t="s">
        <v>122</v>
      </c>
      <c r="R13" s="369" t="s">
        <v>129</v>
      </c>
      <c r="S13" s="370" t="s">
        <v>129</v>
      </c>
      <c r="T13" s="370" t="s">
        <v>129</v>
      </c>
      <c r="U13" s="986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391" t="s">
        <v>122</v>
      </c>
      <c r="G14" s="372" t="s">
        <v>130</v>
      </c>
      <c r="H14" s="392" t="s">
        <v>122</v>
      </c>
      <c r="I14" s="370" t="s">
        <v>130</v>
      </c>
      <c r="J14" s="392" t="s">
        <v>122</v>
      </c>
      <c r="K14" s="392" t="s">
        <v>122</v>
      </c>
      <c r="L14" s="370" t="s">
        <v>130</v>
      </c>
      <c r="M14" s="392" t="s">
        <v>122</v>
      </c>
      <c r="N14" s="392" t="s">
        <v>122</v>
      </c>
      <c r="O14" s="392" t="s">
        <v>122</v>
      </c>
      <c r="P14" s="370" t="s">
        <v>130</v>
      </c>
      <c r="Q14" s="393" t="s">
        <v>122</v>
      </c>
      <c r="R14" s="369" t="s">
        <v>130</v>
      </c>
      <c r="S14" s="370" t="s">
        <v>130</v>
      </c>
      <c r="T14" s="370" t="s">
        <v>130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391" t="s">
        <v>122</v>
      </c>
      <c r="G15" s="372" t="s">
        <v>131</v>
      </c>
      <c r="H15" s="392" t="s">
        <v>122</v>
      </c>
      <c r="I15" s="370" t="s">
        <v>131</v>
      </c>
      <c r="J15" s="392" t="s">
        <v>122</v>
      </c>
      <c r="K15" s="392" t="s">
        <v>122</v>
      </c>
      <c r="L15" s="370" t="s">
        <v>131</v>
      </c>
      <c r="M15" s="392" t="s">
        <v>122</v>
      </c>
      <c r="N15" s="392" t="s">
        <v>122</v>
      </c>
      <c r="O15" s="392" t="s">
        <v>122</v>
      </c>
      <c r="P15" s="370" t="s">
        <v>131</v>
      </c>
      <c r="Q15" s="393" t="s">
        <v>122</v>
      </c>
      <c r="R15" s="369" t="s">
        <v>131</v>
      </c>
      <c r="S15" s="370" t="s">
        <v>131</v>
      </c>
      <c r="T15" s="370" t="s">
        <v>131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391" t="s">
        <v>122</v>
      </c>
      <c r="G16" s="372" t="s">
        <v>131</v>
      </c>
      <c r="H16" s="392" t="s">
        <v>122</v>
      </c>
      <c r="I16" s="370" t="s">
        <v>131</v>
      </c>
      <c r="J16" s="392" t="s">
        <v>122</v>
      </c>
      <c r="K16" s="392" t="s">
        <v>122</v>
      </c>
      <c r="L16" s="370" t="s">
        <v>131</v>
      </c>
      <c r="M16" s="392" t="s">
        <v>122</v>
      </c>
      <c r="N16" s="392" t="s">
        <v>122</v>
      </c>
      <c r="O16" s="392" t="s">
        <v>122</v>
      </c>
      <c r="P16" s="370" t="s">
        <v>131</v>
      </c>
      <c r="Q16" s="393" t="s">
        <v>122</v>
      </c>
      <c r="R16" s="369" t="s">
        <v>131</v>
      </c>
      <c r="S16" s="370" t="s">
        <v>131</v>
      </c>
      <c r="T16" s="370" t="s">
        <v>131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391" t="s">
        <v>122</v>
      </c>
      <c r="G17" s="372" t="s">
        <v>131</v>
      </c>
      <c r="H17" s="392" t="s">
        <v>122</v>
      </c>
      <c r="I17" s="370" t="s">
        <v>131</v>
      </c>
      <c r="J17" s="392" t="s">
        <v>122</v>
      </c>
      <c r="K17" s="392" t="s">
        <v>122</v>
      </c>
      <c r="L17" s="370" t="s">
        <v>131</v>
      </c>
      <c r="M17" s="392" t="s">
        <v>122</v>
      </c>
      <c r="N17" s="392" t="s">
        <v>122</v>
      </c>
      <c r="O17" s="392" t="s">
        <v>122</v>
      </c>
      <c r="P17" s="370" t="s">
        <v>131</v>
      </c>
      <c r="Q17" s="393" t="s">
        <v>122</v>
      </c>
      <c r="R17" s="369" t="s">
        <v>131</v>
      </c>
      <c r="S17" s="370" t="s">
        <v>131</v>
      </c>
      <c r="T17" s="370" t="s">
        <v>131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391" t="s">
        <v>122</v>
      </c>
      <c r="G18" s="372" t="s">
        <v>132</v>
      </c>
      <c r="H18" s="392" t="s">
        <v>122</v>
      </c>
      <c r="I18" s="370" t="s">
        <v>132</v>
      </c>
      <c r="J18" s="392" t="s">
        <v>122</v>
      </c>
      <c r="K18" s="392" t="s">
        <v>122</v>
      </c>
      <c r="L18" s="370" t="s">
        <v>132</v>
      </c>
      <c r="M18" s="392" t="s">
        <v>122</v>
      </c>
      <c r="N18" s="392" t="s">
        <v>122</v>
      </c>
      <c r="O18" s="392" t="s">
        <v>122</v>
      </c>
      <c r="P18" s="370" t="s">
        <v>132</v>
      </c>
      <c r="Q18" s="393" t="s">
        <v>122</v>
      </c>
      <c r="R18" s="369" t="s">
        <v>132</v>
      </c>
      <c r="S18" s="370" t="s">
        <v>132</v>
      </c>
      <c r="T18" s="370" t="s">
        <v>132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222</v>
      </c>
      <c r="F19" s="391" t="s">
        <v>122</v>
      </c>
      <c r="G19" s="394" t="s">
        <v>122</v>
      </c>
      <c r="H19" s="392" t="s">
        <v>122</v>
      </c>
      <c r="I19" s="370" t="s">
        <v>133</v>
      </c>
      <c r="J19" s="392" t="s">
        <v>122</v>
      </c>
      <c r="K19" s="392" t="s">
        <v>122</v>
      </c>
      <c r="L19" s="370" t="s">
        <v>133</v>
      </c>
      <c r="M19" s="392" t="s">
        <v>122</v>
      </c>
      <c r="N19" s="370" t="s">
        <v>133</v>
      </c>
      <c r="O19" s="392" t="s">
        <v>122</v>
      </c>
      <c r="P19" s="370" t="s">
        <v>223</v>
      </c>
      <c r="Q19" s="393" t="s">
        <v>122</v>
      </c>
      <c r="R19" s="369" t="s">
        <v>223</v>
      </c>
      <c r="S19" s="370" t="s">
        <v>133</v>
      </c>
      <c r="T19" s="370" t="s">
        <v>133</v>
      </c>
      <c r="U19" s="947" t="str">
        <f>R19</f>
        <v>0.005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391" t="s">
        <v>122</v>
      </c>
      <c r="G20" s="394" t="s">
        <v>122</v>
      </c>
      <c r="H20" s="392" t="s">
        <v>122</v>
      </c>
      <c r="I20" s="370" t="s">
        <v>131</v>
      </c>
      <c r="J20" s="392" t="s">
        <v>122</v>
      </c>
      <c r="K20" s="392" t="s">
        <v>122</v>
      </c>
      <c r="L20" s="370" t="s">
        <v>131</v>
      </c>
      <c r="M20" s="392" t="s">
        <v>122</v>
      </c>
      <c r="N20" s="370" t="s">
        <v>131</v>
      </c>
      <c r="O20" s="392" t="s">
        <v>122</v>
      </c>
      <c r="P20" s="370" t="s">
        <v>131</v>
      </c>
      <c r="Q20" s="393" t="s">
        <v>122</v>
      </c>
      <c r="R20" s="369" t="s">
        <v>131</v>
      </c>
      <c r="S20" s="370" t="s">
        <v>131</v>
      </c>
      <c r="T20" s="370" t="s">
        <v>131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391" t="s">
        <v>122</v>
      </c>
      <c r="G21" s="394" t="s">
        <v>122</v>
      </c>
      <c r="H21" s="392" t="s">
        <v>122</v>
      </c>
      <c r="I21" s="370" t="s">
        <v>224</v>
      </c>
      <c r="J21" s="392" t="s">
        <v>122</v>
      </c>
      <c r="K21" s="392" t="s">
        <v>122</v>
      </c>
      <c r="L21" s="370" t="s">
        <v>224</v>
      </c>
      <c r="M21" s="392" t="s">
        <v>122</v>
      </c>
      <c r="N21" s="370" t="s">
        <v>225</v>
      </c>
      <c r="O21" s="392" t="s">
        <v>122</v>
      </c>
      <c r="P21" s="370" t="s">
        <v>224</v>
      </c>
      <c r="Q21" s="393" t="s">
        <v>122</v>
      </c>
      <c r="R21" s="369" t="s">
        <v>225</v>
      </c>
      <c r="S21" s="370" t="s">
        <v>224</v>
      </c>
      <c r="T21" s="370" t="s">
        <v>224</v>
      </c>
      <c r="U21" s="947" t="str">
        <f t="shared" si="1"/>
        <v>0.4</v>
      </c>
      <c r="V21" s="948"/>
      <c r="W21" s="949" t="str">
        <f t="shared" si="2"/>
        <v>&lt;0.4</v>
      </c>
      <c r="X21" s="948"/>
      <c r="Y21" s="949" t="str">
        <f t="shared" si="3"/>
        <v>&lt;0.4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391" t="s">
        <v>122</v>
      </c>
      <c r="G22" s="372" t="s">
        <v>135</v>
      </c>
      <c r="H22" s="392" t="s">
        <v>122</v>
      </c>
      <c r="I22" s="370" t="s">
        <v>226</v>
      </c>
      <c r="J22" s="392" t="s">
        <v>122</v>
      </c>
      <c r="K22" s="392" t="s">
        <v>122</v>
      </c>
      <c r="L22" s="370" t="s">
        <v>227</v>
      </c>
      <c r="M22" s="392" t="s">
        <v>122</v>
      </c>
      <c r="N22" s="392" t="s">
        <v>122</v>
      </c>
      <c r="O22" s="392" t="s">
        <v>122</v>
      </c>
      <c r="P22" s="370" t="s">
        <v>228</v>
      </c>
      <c r="Q22" s="393" t="s">
        <v>122</v>
      </c>
      <c r="R22" s="369" t="s">
        <v>226</v>
      </c>
      <c r="S22" s="370" t="s">
        <v>135</v>
      </c>
      <c r="T22" s="370" t="s">
        <v>229</v>
      </c>
      <c r="U22" s="947" t="str">
        <f t="shared" si="1"/>
        <v>0.13</v>
      </c>
      <c r="V22" s="948"/>
      <c r="W22" s="949" t="str">
        <f t="shared" si="2"/>
        <v>&lt;0.08</v>
      </c>
      <c r="X22" s="948"/>
      <c r="Y22" s="949" t="str">
        <f t="shared" si="3"/>
        <v>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391" t="s">
        <v>122</v>
      </c>
      <c r="G23" s="372" t="s">
        <v>136</v>
      </c>
      <c r="H23" s="392" t="s">
        <v>122</v>
      </c>
      <c r="I23" s="370" t="s">
        <v>136</v>
      </c>
      <c r="J23" s="392" t="s">
        <v>122</v>
      </c>
      <c r="K23" s="392" t="s">
        <v>122</v>
      </c>
      <c r="L23" s="370" t="s">
        <v>136</v>
      </c>
      <c r="M23" s="392" t="s">
        <v>122</v>
      </c>
      <c r="N23" s="392" t="s">
        <v>122</v>
      </c>
      <c r="O23" s="392" t="s">
        <v>122</v>
      </c>
      <c r="P23" s="370" t="s">
        <v>136</v>
      </c>
      <c r="Q23" s="393" t="s">
        <v>122</v>
      </c>
      <c r="R23" s="369" t="s">
        <v>136</v>
      </c>
      <c r="S23" s="370" t="s">
        <v>136</v>
      </c>
      <c r="T23" s="370" t="s">
        <v>136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391" t="s">
        <v>122</v>
      </c>
      <c r="G24" s="372" t="s">
        <v>137</v>
      </c>
      <c r="H24" s="392" t="s">
        <v>122</v>
      </c>
      <c r="I24" s="370" t="s">
        <v>137</v>
      </c>
      <c r="J24" s="392" t="s">
        <v>122</v>
      </c>
      <c r="K24" s="392" t="s">
        <v>122</v>
      </c>
      <c r="L24" s="370" t="s">
        <v>137</v>
      </c>
      <c r="M24" s="392" t="s">
        <v>122</v>
      </c>
      <c r="N24" s="392" t="s">
        <v>122</v>
      </c>
      <c r="O24" s="392" t="s">
        <v>122</v>
      </c>
      <c r="P24" s="370" t="s">
        <v>137</v>
      </c>
      <c r="Q24" s="393" t="s">
        <v>122</v>
      </c>
      <c r="R24" s="369" t="s">
        <v>137</v>
      </c>
      <c r="S24" s="370" t="s">
        <v>137</v>
      </c>
      <c r="T24" s="370" t="s">
        <v>137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391" t="s">
        <v>122</v>
      </c>
      <c r="G25" s="372" t="s">
        <v>132</v>
      </c>
      <c r="H25" s="392" t="s">
        <v>122</v>
      </c>
      <c r="I25" s="370" t="s">
        <v>132</v>
      </c>
      <c r="J25" s="392" t="s">
        <v>122</v>
      </c>
      <c r="K25" s="392" t="s">
        <v>122</v>
      </c>
      <c r="L25" s="370" t="s">
        <v>132</v>
      </c>
      <c r="M25" s="392" t="s">
        <v>122</v>
      </c>
      <c r="N25" s="392" t="s">
        <v>122</v>
      </c>
      <c r="O25" s="392" t="s">
        <v>122</v>
      </c>
      <c r="P25" s="370" t="s">
        <v>132</v>
      </c>
      <c r="Q25" s="393" t="s">
        <v>122</v>
      </c>
      <c r="R25" s="369" t="s">
        <v>132</v>
      </c>
      <c r="S25" s="370" t="s">
        <v>132</v>
      </c>
      <c r="T25" s="370" t="s">
        <v>132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230</v>
      </c>
      <c r="E26" s="1" t="s">
        <v>104</v>
      </c>
      <c r="F26" s="391" t="s">
        <v>122</v>
      </c>
      <c r="G26" s="372" t="s">
        <v>138</v>
      </c>
      <c r="H26" s="392" t="s">
        <v>122</v>
      </c>
      <c r="I26" s="370" t="s">
        <v>138</v>
      </c>
      <c r="J26" s="392" t="s">
        <v>122</v>
      </c>
      <c r="K26" s="392" t="s">
        <v>122</v>
      </c>
      <c r="L26" s="370" t="s">
        <v>138</v>
      </c>
      <c r="M26" s="392" t="s">
        <v>122</v>
      </c>
      <c r="N26" s="392" t="s">
        <v>122</v>
      </c>
      <c r="O26" s="392" t="s">
        <v>122</v>
      </c>
      <c r="P26" s="370" t="s">
        <v>138</v>
      </c>
      <c r="Q26" s="393" t="s">
        <v>122</v>
      </c>
      <c r="R26" s="369" t="s">
        <v>138</v>
      </c>
      <c r="S26" s="370" t="s">
        <v>138</v>
      </c>
      <c r="T26" s="370" t="s">
        <v>138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391" t="s">
        <v>122</v>
      </c>
      <c r="G27" s="372" t="s">
        <v>131</v>
      </c>
      <c r="H27" s="392" t="s">
        <v>122</v>
      </c>
      <c r="I27" s="370" t="s">
        <v>131</v>
      </c>
      <c r="J27" s="392" t="s">
        <v>122</v>
      </c>
      <c r="K27" s="392" t="s">
        <v>122</v>
      </c>
      <c r="L27" s="370" t="s">
        <v>131</v>
      </c>
      <c r="M27" s="392" t="s">
        <v>122</v>
      </c>
      <c r="N27" s="392" t="s">
        <v>122</v>
      </c>
      <c r="O27" s="392" t="s">
        <v>122</v>
      </c>
      <c r="P27" s="370" t="s">
        <v>131</v>
      </c>
      <c r="Q27" s="393" t="s">
        <v>122</v>
      </c>
      <c r="R27" s="369" t="s">
        <v>131</v>
      </c>
      <c r="S27" s="370" t="s">
        <v>131</v>
      </c>
      <c r="T27" s="370" t="s">
        <v>131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391" t="s">
        <v>122</v>
      </c>
      <c r="G28" s="372" t="s">
        <v>131</v>
      </c>
      <c r="H28" s="392" t="s">
        <v>122</v>
      </c>
      <c r="I28" s="370" t="s">
        <v>131</v>
      </c>
      <c r="J28" s="392" t="s">
        <v>122</v>
      </c>
      <c r="K28" s="392" t="s">
        <v>122</v>
      </c>
      <c r="L28" s="370" t="s">
        <v>131</v>
      </c>
      <c r="M28" s="392" t="s">
        <v>122</v>
      </c>
      <c r="N28" s="392" t="s">
        <v>122</v>
      </c>
      <c r="O28" s="392" t="s">
        <v>122</v>
      </c>
      <c r="P28" s="370" t="s">
        <v>131</v>
      </c>
      <c r="Q28" s="393" t="s">
        <v>122</v>
      </c>
      <c r="R28" s="369" t="s">
        <v>131</v>
      </c>
      <c r="S28" s="370" t="s">
        <v>131</v>
      </c>
      <c r="T28" s="370" t="s">
        <v>131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391" t="s">
        <v>122</v>
      </c>
      <c r="G29" s="372" t="s">
        <v>131</v>
      </c>
      <c r="H29" s="392" t="s">
        <v>122</v>
      </c>
      <c r="I29" s="370" t="s">
        <v>131</v>
      </c>
      <c r="J29" s="392" t="s">
        <v>122</v>
      </c>
      <c r="K29" s="392" t="s">
        <v>122</v>
      </c>
      <c r="L29" s="370" t="s">
        <v>131</v>
      </c>
      <c r="M29" s="392" t="s">
        <v>122</v>
      </c>
      <c r="N29" s="392" t="s">
        <v>122</v>
      </c>
      <c r="O29" s="392" t="s">
        <v>122</v>
      </c>
      <c r="P29" s="370" t="s">
        <v>131</v>
      </c>
      <c r="Q29" s="393" t="s">
        <v>122</v>
      </c>
      <c r="R29" s="369" t="s">
        <v>131</v>
      </c>
      <c r="S29" s="370" t="s">
        <v>131</v>
      </c>
      <c r="T29" s="370" t="s">
        <v>131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391" t="s">
        <v>122</v>
      </c>
      <c r="G30" s="372" t="s">
        <v>131</v>
      </c>
      <c r="H30" s="392" t="s">
        <v>122</v>
      </c>
      <c r="I30" s="370" t="s">
        <v>131</v>
      </c>
      <c r="J30" s="392" t="s">
        <v>122</v>
      </c>
      <c r="K30" s="392" t="s">
        <v>122</v>
      </c>
      <c r="L30" s="370" t="s">
        <v>131</v>
      </c>
      <c r="M30" s="392" t="s">
        <v>122</v>
      </c>
      <c r="N30" s="392" t="s">
        <v>122</v>
      </c>
      <c r="O30" s="392" t="s">
        <v>122</v>
      </c>
      <c r="P30" s="370" t="s">
        <v>131</v>
      </c>
      <c r="Q30" s="393" t="s">
        <v>122</v>
      </c>
      <c r="R30" s="369" t="s">
        <v>131</v>
      </c>
      <c r="S30" s="370" t="s">
        <v>131</v>
      </c>
      <c r="T30" s="370" t="s">
        <v>131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391" t="s">
        <v>122</v>
      </c>
      <c r="G31" s="394" t="s">
        <v>122</v>
      </c>
      <c r="H31" s="392" t="s">
        <v>122</v>
      </c>
      <c r="I31" s="392" t="s">
        <v>122</v>
      </c>
      <c r="J31" s="392" t="s">
        <v>122</v>
      </c>
      <c r="K31" s="392" t="s">
        <v>122</v>
      </c>
      <c r="L31" s="392" t="s">
        <v>122</v>
      </c>
      <c r="M31" s="392" t="s">
        <v>122</v>
      </c>
      <c r="N31" s="392" t="s">
        <v>122</v>
      </c>
      <c r="O31" s="392" t="s">
        <v>122</v>
      </c>
      <c r="P31" s="392" t="s">
        <v>122</v>
      </c>
      <c r="Q31" s="393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391" t="s">
        <v>122</v>
      </c>
      <c r="G32" s="394" t="s">
        <v>122</v>
      </c>
      <c r="H32" s="392" t="s">
        <v>122</v>
      </c>
      <c r="I32" s="392" t="s">
        <v>122</v>
      </c>
      <c r="J32" s="392" t="s">
        <v>122</v>
      </c>
      <c r="K32" s="392" t="s">
        <v>122</v>
      </c>
      <c r="L32" s="392" t="s">
        <v>122</v>
      </c>
      <c r="M32" s="392" t="s">
        <v>122</v>
      </c>
      <c r="N32" s="392" t="s">
        <v>122</v>
      </c>
      <c r="O32" s="392" t="s">
        <v>122</v>
      </c>
      <c r="P32" s="392" t="s">
        <v>122</v>
      </c>
      <c r="Q32" s="393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391" t="s">
        <v>122</v>
      </c>
      <c r="G33" s="394" t="s">
        <v>122</v>
      </c>
      <c r="H33" s="392" t="s">
        <v>122</v>
      </c>
      <c r="I33" s="392" t="s">
        <v>122</v>
      </c>
      <c r="J33" s="392" t="s">
        <v>122</v>
      </c>
      <c r="K33" s="392" t="s">
        <v>122</v>
      </c>
      <c r="L33" s="392" t="s">
        <v>122</v>
      </c>
      <c r="M33" s="392" t="s">
        <v>122</v>
      </c>
      <c r="N33" s="392" t="s">
        <v>122</v>
      </c>
      <c r="O33" s="392" t="s">
        <v>122</v>
      </c>
      <c r="P33" s="392" t="s">
        <v>122</v>
      </c>
      <c r="Q33" s="393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391" t="s">
        <v>122</v>
      </c>
      <c r="G34" s="394" t="s">
        <v>122</v>
      </c>
      <c r="H34" s="392" t="s">
        <v>122</v>
      </c>
      <c r="I34" s="392" t="s">
        <v>122</v>
      </c>
      <c r="J34" s="392" t="s">
        <v>122</v>
      </c>
      <c r="K34" s="392" t="s">
        <v>122</v>
      </c>
      <c r="L34" s="392" t="s">
        <v>122</v>
      </c>
      <c r="M34" s="392" t="s">
        <v>122</v>
      </c>
      <c r="N34" s="392" t="s">
        <v>122</v>
      </c>
      <c r="O34" s="392" t="s">
        <v>122</v>
      </c>
      <c r="P34" s="392" t="s">
        <v>122</v>
      </c>
      <c r="Q34" s="393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391" t="s">
        <v>122</v>
      </c>
      <c r="G35" s="394" t="s">
        <v>122</v>
      </c>
      <c r="H35" s="392" t="s">
        <v>122</v>
      </c>
      <c r="I35" s="392" t="s">
        <v>122</v>
      </c>
      <c r="J35" s="392" t="s">
        <v>122</v>
      </c>
      <c r="K35" s="392" t="s">
        <v>122</v>
      </c>
      <c r="L35" s="392" t="s">
        <v>122</v>
      </c>
      <c r="M35" s="392" t="s">
        <v>122</v>
      </c>
      <c r="N35" s="392" t="s">
        <v>122</v>
      </c>
      <c r="O35" s="392" t="s">
        <v>122</v>
      </c>
      <c r="P35" s="392" t="s">
        <v>122</v>
      </c>
      <c r="Q35" s="393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391" t="s">
        <v>122</v>
      </c>
      <c r="G36" s="394" t="s">
        <v>122</v>
      </c>
      <c r="H36" s="392" t="s">
        <v>122</v>
      </c>
      <c r="I36" s="392" t="s">
        <v>122</v>
      </c>
      <c r="J36" s="392" t="s">
        <v>122</v>
      </c>
      <c r="K36" s="392" t="s">
        <v>122</v>
      </c>
      <c r="L36" s="392" t="s">
        <v>122</v>
      </c>
      <c r="M36" s="392" t="s">
        <v>122</v>
      </c>
      <c r="N36" s="392" t="s">
        <v>122</v>
      </c>
      <c r="O36" s="392" t="s">
        <v>122</v>
      </c>
      <c r="P36" s="392" t="s">
        <v>122</v>
      </c>
      <c r="Q36" s="393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391" t="s">
        <v>122</v>
      </c>
      <c r="G37" s="394" t="s">
        <v>122</v>
      </c>
      <c r="H37" s="392" t="s">
        <v>122</v>
      </c>
      <c r="I37" s="392" t="s">
        <v>122</v>
      </c>
      <c r="J37" s="392" t="s">
        <v>122</v>
      </c>
      <c r="K37" s="392" t="s">
        <v>122</v>
      </c>
      <c r="L37" s="392" t="s">
        <v>122</v>
      </c>
      <c r="M37" s="392" t="s">
        <v>122</v>
      </c>
      <c r="N37" s="392" t="s">
        <v>122</v>
      </c>
      <c r="O37" s="392" t="s">
        <v>122</v>
      </c>
      <c r="P37" s="392" t="s">
        <v>122</v>
      </c>
      <c r="Q37" s="393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391" t="s">
        <v>122</v>
      </c>
      <c r="G38" s="394" t="s">
        <v>122</v>
      </c>
      <c r="H38" s="392" t="s">
        <v>122</v>
      </c>
      <c r="I38" s="392" t="s">
        <v>122</v>
      </c>
      <c r="J38" s="392" t="s">
        <v>122</v>
      </c>
      <c r="K38" s="392" t="s">
        <v>122</v>
      </c>
      <c r="L38" s="392" t="s">
        <v>122</v>
      </c>
      <c r="M38" s="392" t="s">
        <v>122</v>
      </c>
      <c r="N38" s="392" t="s">
        <v>122</v>
      </c>
      <c r="O38" s="392" t="s">
        <v>122</v>
      </c>
      <c r="P38" s="392" t="s">
        <v>122</v>
      </c>
      <c r="Q38" s="393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391" t="s">
        <v>122</v>
      </c>
      <c r="G39" s="394" t="s">
        <v>122</v>
      </c>
      <c r="H39" s="392" t="s">
        <v>122</v>
      </c>
      <c r="I39" s="392" t="s">
        <v>122</v>
      </c>
      <c r="J39" s="392" t="s">
        <v>122</v>
      </c>
      <c r="K39" s="392" t="s">
        <v>122</v>
      </c>
      <c r="L39" s="392" t="s">
        <v>122</v>
      </c>
      <c r="M39" s="392" t="s">
        <v>122</v>
      </c>
      <c r="N39" s="392" t="s">
        <v>122</v>
      </c>
      <c r="O39" s="392" t="s">
        <v>122</v>
      </c>
      <c r="P39" s="392" t="s">
        <v>122</v>
      </c>
      <c r="Q39" s="393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391" t="s">
        <v>122</v>
      </c>
      <c r="G40" s="394" t="s">
        <v>122</v>
      </c>
      <c r="H40" s="392" t="s">
        <v>122</v>
      </c>
      <c r="I40" s="392" t="s">
        <v>122</v>
      </c>
      <c r="J40" s="392" t="s">
        <v>122</v>
      </c>
      <c r="K40" s="392" t="s">
        <v>122</v>
      </c>
      <c r="L40" s="392" t="s">
        <v>122</v>
      </c>
      <c r="M40" s="392" t="s">
        <v>122</v>
      </c>
      <c r="N40" s="392" t="s">
        <v>122</v>
      </c>
      <c r="O40" s="392" t="s">
        <v>122</v>
      </c>
      <c r="P40" s="392" t="s">
        <v>122</v>
      </c>
      <c r="Q40" s="393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391" t="s">
        <v>122</v>
      </c>
      <c r="G41" s="394" t="s">
        <v>122</v>
      </c>
      <c r="H41" s="392" t="s">
        <v>122</v>
      </c>
      <c r="I41" s="392" t="s">
        <v>122</v>
      </c>
      <c r="J41" s="392" t="s">
        <v>122</v>
      </c>
      <c r="K41" s="392" t="s">
        <v>122</v>
      </c>
      <c r="L41" s="392" t="s">
        <v>122</v>
      </c>
      <c r="M41" s="392" t="s">
        <v>122</v>
      </c>
      <c r="N41" s="392" t="s">
        <v>122</v>
      </c>
      <c r="O41" s="392" t="s">
        <v>122</v>
      </c>
      <c r="P41" s="392" t="s">
        <v>122</v>
      </c>
      <c r="Q41" s="393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391" t="s">
        <v>122</v>
      </c>
      <c r="G42" s="372" t="s">
        <v>139</v>
      </c>
      <c r="H42" s="392" t="s">
        <v>122</v>
      </c>
      <c r="I42" s="370" t="s">
        <v>139</v>
      </c>
      <c r="J42" s="392" t="s">
        <v>122</v>
      </c>
      <c r="K42" s="392" t="s">
        <v>122</v>
      </c>
      <c r="L42" s="370" t="s">
        <v>139</v>
      </c>
      <c r="M42" s="392" t="s">
        <v>122</v>
      </c>
      <c r="N42" s="392" t="s">
        <v>122</v>
      </c>
      <c r="O42" s="392" t="s">
        <v>122</v>
      </c>
      <c r="P42" s="370" t="s">
        <v>139</v>
      </c>
      <c r="Q42" s="393" t="s">
        <v>122</v>
      </c>
      <c r="R42" s="369" t="s">
        <v>139</v>
      </c>
      <c r="S42" s="370" t="s">
        <v>139</v>
      </c>
      <c r="T42" s="370" t="s">
        <v>139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369" t="s">
        <v>231</v>
      </c>
      <c r="G43" s="372" t="s">
        <v>232</v>
      </c>
      <c r="H43" s="370" t="s">
        <v>233</v>
      </c>
      <c r="I43" s="370" t="s">
        <v>234</v>
      </c>
      <c r="J43" s="370" t="s">
        <v>235</v>
      </c>
      <c r="K43" s="370" t="s">
        <v>234</v>
      </c>
      <c r="L43" s="370" t="s">
        <v>236</v>
      </c>
      <c r="M43" s="370" t="s">
        <v>236</v>
      </c>
      <c r="N43" s="370" t="s">
        <v>237</v>
      </c>
      <c r="O43" s="370" t="s">
        <v>234</v>
      </c>
      <c r="P43" s="370" t="s">
        <v>229</v>
      </c>
      <c r="Q43" s="373" t="s">
        <v>238</v>
      </c>
      <c r="R43" s="369" t="s">
        <v>237</v>
      </c>
      <c r="S43" s="370" t="s">
        <v>236</v>
      </c>
      <c r="T43" s="370" t="s">
        <v>228</v>
      </c>
      <c r="U43" s="947" t="str">
        <f t="shared" si="1"/>
        <v>0.29</v>
      </c>
      <c r="V43" s="948"/>
      <c r="W43" s="949" t="str">
        <f t="shared" si="2"/>
        <v>0.04</v>
      </c>
      <c r="X43" s="948"/>
      <c r="Y43" s="949" t="str">
        <f t="shared" si="3"/>
        <v>0.11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369" t="s">
        <v>239</v>
      </c>
      <c r="G44" s="372" t="s">
        <v>240</v>
      </c>
      <c r="H44" s="370" t="s">
        <v>241</v>
      </c>
      <c r="I44" s="370" t="s">
        <v>242</v>
      </c>
      <c r="J44" s="370" t="s">
        <v>243</v>
      </c>
      <c r="K44" s="370" t="s">
        <v>244</v>
      </c>
      <c r="L44" s="370" t="s">
        <v>245</v>
      </c>
      <c r="M44" s="370" t="s">
        <v>232</v>
      </c>
      <c r="N44" s="370" t="s">
        <v>246</v>
      </c>
      <c r="O44" s="370" t="s">
        <v>247</v>
      </c>
      <c r="P44" s="370" t="s">
        <v>248</v>
      </c>
      <c r="Q44" s="373" t="s">
        <v>249</v>
      </c>
      <c r="R44" s="369" t="s">
        <v>246</v>
      </c>
      <c r="S44" s="370" t="s">
        <v>232</v>
      </c>
      <c r="T44" s="370" t="s">
        <v>250</v>
      </c>
      <c r="U44" s="947" t="str">
        <f t="shared" si="1"/>
        <v>0.55</v>
      </c>
      <c r="V44" s="948"/>
      <c r="W44" s="949" t="str">
        <f t="shared" si="2"/>
        <v>0.24</v>
      </c>
      <c r="X44" s="948"/>
      <c r="Y44" s="949" t="str">
        <f t="shared" si="3"/>
        <v>0.36</v>
      </c>
      <c r="Z44" s="948"/>
      <c r="AA44" s="371">
        <f t="shared" si="0"/>
        <v>12</v>
      </c>
      <c r="AB44" s="355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391" t="s">
        <v>122</v>
      </c>
      <c r="G45" s="372" t="s">
        <v>139</v>
      </c>
      <c r="H45" s="392" t="s">
        <v>122</v>
      </c>
      <c r="I45" s="370" t="s">
        <v>139</v>
      </c>
      <c r="J45" s="392" t="s">
        <v>122</v>
      </c>
      <c r="K45" s="392" t="s">
        <v>122</v>
      </c>
      <c r="L45" s="370" t="s">
        <v>139</v>
      </c>
      <c r="M45" s="392" t="s">
        <v>122</v>
      </c>
      <c r="N45" s="392" t="s">
        <v>122</v>
      </c>
      <c r="O45" s="392" t="s">
        <v>122</v>
      </c>
      <c r="P45" s="370" t="s">
        <v>139</v>
      </c>
      <c r="Q45" s="393" t="s">
        <v>122</v>
      </c>
      <c r="R45" s="369" t="s">
        <v>139</v>
      </c>
      <c r="S45" s="370" t="s">
        <v>139</v>
      </c>
      <c r="T45" s="370" t="s">
        <v>139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391" t="s">
        <v>122</v>
      </c>
      <c r="G46" s="372" t="s">
        <v>251</v>
      </c>
      <c r="H46" s="392" t="s">
        <v>122</v>
      </c>
      <c r="I46" s="370" t="s">
        <v>252</v>
      </c>
      <c r="J46" s="392" t="s">
        <v>122</v>
      </c>
      <c r="K46" s="392" t="s">
        <v>122</v>
      </c>
      <c r="L46" s="370" t="s">
        <v>253</v>
      </c>
      <c r="M46" s="392" t="s">
        <v>122</v>
      </c>
      <c r="N46" s="392" t="s">
        <v>122</v>
      </c>
      <c r="O46" s="392" t="s">
        <v>122</v>
      </c>
      <c r="P46" s="370" t="s">
        <v>254</v>
      </c>
      <c r="Q46" s="393" t="s">
        <v>122</v>
      </c>
      <c r="R46" s="369" t="s">
        <v>254</v>
      </c>
      <c r="S46" s="370" t="s">
        <v>251</v>
      </c>
      <c r="T46" s="370" t="s">
        <v>255</v>
      </c>
      <c r="U46" s="947" t="str">
        <f t="shared" si="1"/>
        <v>12.9</v>
      </c>
      <c r="V46" s="948"/>
      <c r="W46" s="949" t="str">
        <f t="shared" si="2"/>
        <v>6.0</v>
      </c>
      <c r="X46" s="948"/>
      <c r="Y46" s="949" t="str">
        <f t="shared" si="3"/>
        <v>9.6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369" t="s">
        <v>256</v>
      </c>
      <c r="G47" s="372" t="s">
        <v>257</v>
      </c>
      <c r="H47" s="370" t="s">
        <v>258</v>
      </c>
      <c r="I47" s="370" t="s">
        <v>259</v>
      </c>
      <c r="J47" s="370" t="s">
        <v>260</v>
      </c>
      <c r="K47" s="370" t="s">
        <v>261</v>
      </c>
      <c r="L47" s="370" t="s">
        <v>262</v>
      </c>
      <c r="M47" s="370" t="s">
        <v>263</v>
      </c>
      <c r="N47" s="370" t="s">
        <v>264</v>
      </c>
      <c r="O47" s="370" t="s">
        <v>265</v>
      </c>
      <c r="P47" s="370" t="s">
        <v>266</v>
      </c>
      <c r="Q47" s="373" t="s">
        <v>267</v>
      </c>
      <c r="R47" s="369" t="s">
        <v>266</v>
      </c>
      <c r="S47" s="370" t="s">
        <v>261</v>
      </c>
      <c r="T47" s="370" t="s">
        <v>268</v>
      </c>
      <c r="U47" s="947" t="str">
        <f t="shared" si="1"/>
        <v>0.064</v>
      </c>
      <c r="V47" s="948"/>
      <c r="W47" s="949" t="str">
        <f t="shared" si="2"/>
        <v>0.015</v>
      </c>
      <c r="X47" s="948"/>
      <c r="Y47" s="949" t="str">
        <f t="shared" si="3"/>
        <v>0.033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369" t="s">
        <v>269</v>
      </c>
      <c r="G48" s="372" t="s">
        <v>270</v>
      </c>
      <c r="H48" s="370" t="s">
        <v>271</v>
      </c>
      <c r="I48" s="370" t="s">
        <v>272</v>
      </c>
      <c r="J48" s="370" t="s">
        <v>273</v>
      </c>
      <c r="K48" s="370" t="s">
        <v>274</v>
      </c>
      <c r="L48" s="370" t="s">
        <v>275</v>
      </c>
      <c r="M48" s="370" t="s">
        <v>254</v>
      </c>
      <c r="N48" s="370" t="s">
        <v>276</v>
      </c>
      <c r="O48" s="370" t="s">
        <v>172</v>
      </c>
      <c r="P48" s="370" t="s">
        <v>277</v>
      </c>
      <c r="Q48" s="373" t="s">
        <v>278</v>
      </c>
      <c r="R48" s="369" t="s">
        <v>277</v>
      </c>
      <c r="S48" s="370" t="s">
        <v>270</v>
      </c>
      <c r="T48" s="370" t="s">
        <v>279</v>
      </c>
      <c r="U48" s="947" t="str">
        <f t="shared" si="1"/>
        <v>21.2</v>
      </c>
      <c r="V48" s="948"/>
      <c r="W48" s="949" t="str">
        <f t="shared" si="2"/>
        <v>8.8</v>
      </c>
      <c r="X48" s="948"/>
      <c r="Y48" s="949" t="str">
        <f t="shared" si="3"/>
        <v>14.0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280</v>
      </c>
      <c r="E49" s="1" t="s">
        <v>104</v>
      </c>
      <c r="F49" s="369" t="s">
        <v>281</v>
      </c>
      <c r="G49" s="372" t="s">
        <v>282</v>
      </c>
      <c r="H49" s="370" t="s">
        <v>283</v>
      </c>
      <c r="I49" s="370" t="s">
        <v>284</v>
      </c>
      <c r="J49" s="370" t="s">
        <v>285</v>
      </c>
      <c r="K49" s="370" t="s">
        <v>285</v>
      </c>
      <c r="L49" s="370" t="s">
        <v>284</v>
      </c>
      <c r="M49" s="370" t="s">
        <v>286</v>
      </c>
      <c r="N49" s="370" t="s">
        <v>287</v>
      </c>
      <c r="O49" s="370" t="s">
        <v>284</v>
      </c>
      <c r="P49" s="370" t="s">
        <v>288</v>
      </c>
      <c r="Q49" s="373" t="s">
        <v>289</v>
      </c>
      <c r="R49" s="369" t="s">
        <v>288</v>
      </c>
      <c r="S49" s="370" t="s">
        <v>282</v>
      </c>
      <c r="T49" s="370" t="s">
        <v>290</v>
      </c>
      <c r="U49" s="947" t="str">
        <f t="shared" si="1"/>
        <v>34</v>
      </c>
      <c r="V49" s="948"/>
      <c r="W49" s="949" t="str">
        <f t="shared" si="2"/>
        <v>19</v>
      </c>
      <c r="X49" s="948"/>
      <c r="Y49" s="949" t="str">
        <f t="shared" si="3"/>
        <v>28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369" t="s">
        <v>291</v>
      </c>
      <c r="G50" s="372" t="s">
        <v>292</v>
      </c>
      <c r="H50" s="370" t="s">
        <v>293</v>
      </c>
      <c r="I50" s="370" t="s">
        <v>294</v>
      </c>
      <c r="J50" s="370" t="s">
        <v>295</v>
      </c>
      <c r="K50" s="370" t="s">
        <v>296</v>
      </c>
      <c r="L50" s="370" t="s">
        <v>297</v>
      </c>
      <c r="M50" s="370" t="s">
        <v>298</v>
      </c>
      <c r="N50" s="370" t="s">
        <v>299</v>
      </c>
      <c r="O50" s="370" t="s">
        <v>300</v>
      </c>
      <c r="P50" s="370" t="s">
        <v>300</v>
      </c>
      <c r="Q50" s="373" t="s">
        <v>301</v>
      </c>
      <c r="R50" s="369" t="s">
        <v>295</v>
      </c>
      <c r="S50" s="370" t="s">
        <v>298</v>
      </c>
      <c r="T50" s="370" t="s">
        <v>302</v>
      </c>
      <c r="U50" s="947" t="str">
        <f t="shared" si="1"/>
        <v>106</v>
      </c>
      <c r="V50" s="948"/>
      <c r="W50" s="949" t="str">
        <f t="shared" si="2"/>
        <v>64</v>
      </c>
      <c r="X50" s="948"/>
      <c r="Y50" s="949" t="str">
        <f t="shared" si="3"/>
        <v>86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391" t="s">
        <v>122</v>
      </c>
      <c r="G51" s="372" t="s">
        <v>140</v>
      </c>
      <c r="H51" s="392" t="s">
        <v>122</v>
      </c>
      <c r="I51" s="370" t="s">
        <v>140</v>
      </c>
      <c r="J51" s="392" t="s">
        <v>122</v>
      </c>
      <c r="K51" s="392" t="s">
        <v>122</v>
      </c>
      <c r="L51" s="370" t="s">
        <v>140</v>
      </c>
      <c r="M51" s="392" t="s">
        <v>122</v>
      </c>
      <c r="N51" s="392" t="s">
        <v>122</v>
      </c>
      <c r="O51" s="392" t="s">
        <v>122</v>
      </c>
      <c r="P51" s="370" t="s">
        <v>140</v>
      </c>
      <c r="Q51" s="393" t="s">
        <v>122</v>
      </c>
      <c r="R51" s="369" t="s">
        <v>140</v>
      </c>
      <c r="S51" s="370" t="s">
        <v>140</v>
      </c>
      <c r="T51" s="370" t="s">
        <v>140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391" t="s">
        <v>122</v>
      </c>
      <c r="G52" s="372" t="s">
        <v>303</v>
      </c>
      <c r="H52" s="370" t="s">
        <v>141</v>
      </c>
      <c r="I52" s="370" t="s">
        <v>304</v>
      </c>
      <c r="J52" s="370" t="s">
        <v>304</v>
      </c>
      <c r="K52" s="370" t="s">
        <v>141</v>
      </c>
      <c r="L52" s="370" t="s">
        <v>303</v>
      </c>
      <c r="M52" s="392" t="s">
        <v>122</v>
      </c>
      <c r="N52" s="392" t="s">
        <v>122</v>
      </c>
      <c r="O52" s="392" t="s">
        <v>122</v>
      </c>
      <c r="P52" s="392" t="s">
        <v>122</v>
      </c>
      <c r="Q52" s="393" t="s">
        <v>122</v>
      </c>
      <c r="R52" s="369" t="s">
        <v>304</v>
      </c>
      <c r="S52" s="370" t="s">
        <v>141</v>
      </c>
      <c r="T52" s="370" t="s">
        <v>303</v>
      </c>
      <c r="U52" s="947" t="str">
        <f t="shared" si="1"/>
        <v>0.000002</v>
      </c>
      <c r="V52" s="948"/>
      <c r="W52" s="949" t="str">
        <f t="shared" si="2"/>
        <v>&lt;0.000001</v>
      </c>
      <c r="X52" s="948"/>
      <c r="Y52" s="949" t="str">
        <f t="shared" si="3"/>
        <v>0.000001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305</v>
      </c>
      <c r="E53" s="1" t="s">
        <v>104</v>
      </c>
      <c r="F53" s="391" t="s">
        <v>122</v>
      </c>
      <c r="G53" s="372" t="s">
        <v>141</v>
      </c>
      <c r="H53" s="370" t="s">
        <v>141</v>
      </c>
      <c r="I53" s="370" t="s">
        <v>141</v>
      </c>
      <c r="J53" s="370" t="s">
        <v>141</v>
      </c>
      <c r="K53" s="370" t="s">
        <v>141</v>
      </c>
      <c r="L53" s="370" t="s">
        <v>141</v>
      </c>
      <c r="M53" s="392" t="s">
        <v>122</v>
      </c>
      <c r="N53" s="392" t="s">
        <v>122</v>
      </c>
      <c r="O53" s="392" t="s">
        <v>122</v>
      </c>
      <c r="P53" s="392" t="s">
        <v>122</v>
      </c>
      <c r="Q53" s="393" t="s">
        <v>122</v>
      </c>
      <c r="R53" s="369" t="s">
        <v>141</v>
      </c>
      <c r="S53" s="370" t="s">
        <v>141</v>
      </c>
      <c r="T53" s="370" t="s">
        <v>141</v>
      </c>
      <c r="U53" s="947" t="str">
        <f t="shared" si="1"/>
        <v>&lt;0.000001</v>
      </c>
      <c r="V53" s="948"/>
      <c r="W53" s="949" t="str">
        <f t="shared" si="2"/>
        <v>-</v>
      </c>
      <c r="X53" s="948"/>
      <c r="Y53" s="949" t="str">
        <f t="shared" si="3"/>
        <v>-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391" t="s">
        <v>122</v>
      </c>
      <c r="G54" s="372" t="s">
        <v>138</v>
      </c>
      <c r="H54" s="392" t="s">
        <v>122</v>
      </c>
      <c r="I54" s="370" t="s">
        <v>138</v>
      </c>
      <c r="J54" s="392" t="s">
        <v>122</v>
      </c>
      <c r="K54" s="392" t="s">
        <v>122</v>
      </c>
      <c r="L54" s="370" t="s">
        <v>138</v>
      </c>
      <c r="M54" s="392" t="s">
        <v>122</v>
      </c>
      <c r="N54" s="392" t="s">
        <v>122</v>
      </c>
      <c r="O54" s="392" t="s">
        <v>122</v>
      </c>
      <c r="P54" s="370" t="s">
        <v>138</v>
      </c>
      <c r="Q54" s="393" t="s">
        <v>122</v>
      </c>
      <c r="R54" s="369" t="s">
        <v>138</v>
      </c>
      <c r="S54" s="370" t="s">
        <v>138</v>
      </c>
      <c r="T54" s="370" t="s">
        <v>138</v>
      </c>
      <c r="U54" s="947" t="str">
        <f t="shared" si="1"/>
        <v>&lt;0.002</v>
      </c>
      <c r="V54" s="948"/>
      <c r="W54" s="949" t="str">
        <f t="shared" si="2"/>
        <v>-</v>
      </c>
      <c r="X54" s="948"/>
      <c r="Y54" s="949" t="str">
        <f t="shared" si="3"/>
        <v>-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306</v>
      </c>
      <c r="E55" s="1" t="s">
        <v>104</v>
      </c>
      <c r="F55" s="391" t="s">
        <v>122</v>
      </c>
      <c r="G55" s="372" t="s">
        <v>142</v>
      </c>
      <c r="H55" s="392" t="s">
        <v>122</v>
      </c>
      <c r="I55" s="370" t="s">
        <v>142</v>
      </c>
      <c r="J55" s="392" t="s">
        <v>122</v>
      </c>
      <c r="K55" s="392" t="s">
        <v>122</v>
      </c>
      <c r="L55" s="370" t="s">
        <v>142</v>
      </c>
      <c r="M55" s="392" t="s">
        <v>122</v>
      </c>
      <c r="N55" s="392" t="s">
        <v>122</v>
      </c>
      <c r="O55" s="392" t="s">
        <v>122</v>
      </c>
      <c r="P55" s="370" t="s">
        <v>142</v>
      </c>
      <c r="Q55" s="393" t="s">
        <v>122</v>
      </c>
      <c r="R55" s="369" t="s">
        <v>142</v>
      </c>
      <c r="S55" s="370" t="s">
        <v>142</v>
      </c>
      <c r="T55" s="370" t="s">
        <v>142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307</v>
      </c>
      <c r="E56" s="1" t="s">
        <v>104</v>
      </c>
      <c r="F56" s="369" t="s">
        <v>308</v>
      </c>
      <c r="G56" s="372" t="s">
        <v>309</v>
      </c>
      <c r="H56" s="370" t="s">
        <v>310</v>
      </c>
      <c r="I56" s="370" t="s">
        <v>310</v>
      </c>
      <c r="J56" s="370" t="s">
        <v>311</v>
      </c>
      <c r="K56" s="370" t="s">
        <v>312</v>
      </c>
      <c r="L56" s="370" t="s">
        <v>308</v>
      </c>
      <c r="M56" s="370" t="s">
        <v>313</v>
      </c>
      <c r="N56" s="370" t="s">
        <v>314</v>
      </c>
      <c r="O56" s="370" t="s">
        <v>313</v>
      </c>
      <c r="P56" s="370" t="s">
        <v>312</v>
      </c>
      <c r="Q56" s="373" t="s">
        <v>313</v>
      </c>
      <c r="R56" s="369" t="s">
        <v>314</v>
      </c>
      <c r="S56" s="370" t="s">
        <v>313</v>
      </c>
      <c r="T56" s="370" t="s">
        <v>311</v>
      </c>
      <c r="U56" s="947" t="str">
        <f t="shared" si="1"/>
        <v>2.3</v>
      </c>
      <c r="V56" s="948"/>
      <c r="W56" s="949" t="str">
        <f t="shared" si="2"/>
        <v>0.8</v>
      </c>
      <c r="X56" s="948"/>
      <c r="Y56" s="949" t="str">
        <f t="shared" si="3"/>
        <v>1.1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315</v>
      </c>
      <c r="E57" s="1" t="s">
        <v>220</v>
      </c>
      <c r="F57" s="369" t="s">
        <v>316</v>
      </c>
      <c r="G57" s="372" t="s">
        <v>317</v>
      </c>
      <c r="H57" s="370" t="s">
        <v>316</v>
      </c>
      <c r="I57" s="370" t="s">
        <v>318</v>
      </c>
      <c r="J57" s="370" t="s">
        <v>319</v>
      </c>
      <c r="K57" s="370" t="s">
        <v>320</v>
      </c>
      <c r="L57" s="370" t="s">
        <v>320</v>
      </c>
      <c r="M57" s="370" t="s">
        <v>318</v>
      </c>
      <c r="N57" s="370" t="s">
        <v>317</v>
      </c>
      <c r="O57" s="370" t="s">
        <v>319</v>
      </c>
      <c r="P57" s="370" t="s">
        <v>319</v>
      </c>
      <c r="Q57" s="373" t="s">
        <v>316</v>
      </c>
      <c r="R57" s="369" t="s">
        <v>318</v>
      </c>
      <c r="S57" s="370" t="s">
        <v>316</v>
      </c>
      <c r="T57" s="370" t="s">
        <v>319</v>
      </c>
      <c r="U57" s="947" t="str">
        <f t="shared" si="1"/>
        <v>7.3</v>
      </c>
      <c r="V57" s="948"/>
      <c r="W57" s="949" t="str">
        <f t="shared" si="2"/>
        <v>6.9</v>
      </c>
      <c r="X57" s="948"/>
      <c r="Y57" s="949" t="str">
        <f t="shared" si="3"/>
        <v>7.1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220</v>
      </c>
      <c r="F58" s="391" t="s">
        <v>122</v>
      </c>
      <c r="G58" s="394" t="s">
        <v>122</v>
      </c>
      <c r="H58" s="392" t="s">
        <v>122</v>
      </c>
      <c r="I58" s="392" t="s">
        <v>122</v>
      </c>
      <c r="J58" s="392" t="s">
        <v>122</v>
      </c>
      <c r="K58" s="392" t="s">
        <v>122</v>
      </c>
      <c r="L58" s="392" t="s">
        <v>122</v>
      </c>
      <c r="M58" s="392" t="s">
        <v>122</v>
      </c>
      <c r="N58" s="392" t="s">
        <v>122</v>
      </c>
      <c r="O58" s="392" t="s">
        <v>122</v>
      </c>
      <c r="P58" s="392" t="s">
        <v>122</v>
      </c>
      <c r="Q58" s="393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220</v>
      </c>
      <c r="X58" s="948"/>
      <c r="Y58" s="949" t="s">
        <v>220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220</v>
      </c>
      <c r="F59" s="369" t="s">
        <v>143</v>
      </c>
      <c r="G59" s="372" t="s">
        <v>144</v>
      </c>
      <c r="H59" s="370" t="s">
        <v>144</v>
      </c>
      <c r="I59" s="370" t="s">
        <v>143</v>
      </c>
      <c r="J59" s="370" t="s">
        <v>144</v>
      </c>
      <c r="K59" s="370" t="s">
        <v>144</v>
      </c>
      <c r="L59" s="370" t="s">
        <v>144</v>
      </c>
      <c r="M59" s="370" t="s">
        <v>144</v>
      </c>
      <c r="N59" s="370" t="s">
        <v>143</v>
      </c>
      <c r="O59" s="370" t="s">
        <v>144</v>
      </c>
      <c r="P59" s="370" t="s">
        <v>144</v>
      </c>
      <c r="Q59" s="373" t="s">
        <v>144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220</v>
      </c>
      <c r="X59" s="948"/>
      <c r="Y59" s="949" t="s">
        <v>220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321</v>
      </c>
      <c r="F60" s="369" t="s">
        <v>322</v>
      </c>
      <c r="G60" s="372" t="s">
        <v>323</v>
      </c>
      <c r="H60" s="370" t="s">
        <v>324</v>
      </c>
      <c r="I60" s="370" t="s">
        <v>325</v>
      </c>
      <c r="J60" s="370" t="s">
        <v>326</v>
      </c>
      <c r="K60" s="370" t="s">
        <v>194</v>
      </c>
      <c r="L60" s="370" t="s">
        <v>327</v>
      </c>
      <c r="M60" s="370" t="s">
        <v>328</v>
      </c>
      <c r="N60" s="370" t="s">
        <v>329</v>
      </c>
      <c r="O60" s="370" t="s">
        <v>327</v>
      </c>
      <c r="P60" s="370" t="s">
        <v>194</v>
      </c>
      <c r="Q60" s="373" t="s">
        <v>194</v>
      </c>
      <c r="R60" s="369" t="s">
        <v>329</v>
      </c>
      <c r="S60" s="370" t="s">
        <v>328</v>
      </c>
      <c r="T60" s="370" t="s">
        <v>192</v>
      </c>
      <c r="U60" s="947" t="str">
        <f>R60</f>
        <v>10</v>
      </c>
      <c r="V60" s="948"/>
      <c r="W60" s="949" t="str">
        <f>IF(LEFT(R60,1)="&lt;","-",IF(AA60=1,"-",S60))</f>
        <v>4.0</v>
      </c>
      <c r="X60" s="948"/>
      <c r="Y60" s="949" t="str">
        <f>IF(LEFT(R60,1)="&lt;","-",IF(AA60=1,"-",T60))</f>
        <v>5.5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375" t="s">
        <v>270</v>
      </c>
      <c r="G61" s="376" t="s">
        <v>330</v>
      </c>
      <c r="H61" s="377" t="s">
        <v>331</v>
      </c>
      <c r="I61" s="377" t="s">
        <v>332</v>
      </c>
      <c r="J61" s="377" t="s">
        <v>333</v>
      </c>
      <c r="K61" s="377" t="s">
        <v>334</v>
      </c>
      <c r="L61" s="377" t="s">
        <v>335</v>
      </c>
      <c r="M61" s="377" t="s">
        <v>336</v>
      </c>
      <c r="N61" s="377" t="s">
        <v>330</v>
      </c>
      <c r="O61" s="377" t="s">
        <v>314</v>
      </c>
      <c r="P61" s="377" t="s">
        <v>337</v>
      </c>
      <c r="Q61" s="378" t="s">
        <v>194</v>
      </c>
      <c r="R61" s="375" t="s">
        <v>330</v>
      </c>
      <c r="S61" s="377" t="s">
        <v>336</v>
      </c>
      <c r="T61" s="377" t="s">
        <v>251</v>
      </c>
      <c r="U61" s="941" t="str">
        <f>R61</f>
        <v>17</v>
      </c>
      <c r="V61" s="942"/>
      <c r="W61" s="943" t="str">
        <f>IF(LEFT(R61,1)="&lt;","-",IF(AA61=1,"-",S61))</f>
        <v>1.6</v>
      </c>
      <c r="X61" s="942"/>
      <c r="Y61" s="943" t="str">
        <f>IF(LEFT(R61,1)="&lt;","-",IF(AA61=1,"-",T61))</f>
        <v>6.0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01" t="s">
        <v>122</v>
      </c>
      <c r="G62" s="402" t="s">
        <v>122</v>
      </c>
      <c r="H62" s="402" t="s">
        <v>122</v>
      </c>
      <c r="I62" s="402" t="s">
        <v>122</v>
      </c>
      <c r="J62" s="402" t="s">
        <v>122</v>
      </c>
      <c r="K62" s="402" t="s">
        <v>122</v>
      </c>
      <c r="L62" s="402" t="s">
        <v>122</v>
      </c>
      <c r="M62" s="402" t="s">
        <v>122</v>
      </c>
      <c r="N62" s="402" t="s">
        <v>122</v>
      </c>
      <c r="O62" s="402" t="s">
        <v>122</v>
      </c>
      <c r="P62" s="402" t="s">
        <v>122</v>
      </c>
      <c r="Q62" s="402" t="s">
        <v>122</v>
      </c>
      <c r="R62" s="403" t="s">
        <v>122</v>
      </c>
      <c r="S62" s="403" t="s">
        <v>122</v>
      </c>
      <c r="T62" s="404" t="s">
        <v>122</v>
      </c>
      <c r="U62" s="944" t="s">
        <v>338</v>
      </c>
      <c r="V62" s="945"/>
      <c r="W62" s="946" t="s">
        <v>338</v>
      </c>
      <c r="X62" s="945"/>
      <c r="Y62" s="946" t="s">
        <v>220</v>
      </c>
      <c r="Z62" s="945"/>
      <c r="AA62" s="405" t="s">
        <v>338</v>
      </c>
    </row>
    <row r="63" spans="1:30" ht="13.5" customHeight="1" x14ac:dyDescent="0.15">
      <c r="D63" s="45" t="str">
        <f>D1</f>
        <v>仁井田浄水場原水</v>
      </c>
      <c r="E63" s="9"/>
      <c r="F63" s="11" t="s">
        <v>339</v>
      </c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ht="13.5" customHeight="1" x14ac:dyDescent="0.15">
      <c r="D64" s="45"/>
      <c r="E64" s="9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1"/>
      <c r="Z64" s="11"/>
      <c r="AA64" s="406"/>
      <c r="AB64" s="16"/>
      <c r="AC64" s="16"/>
      <c r="AD64" s="16"/>
    </row>
    <row r="65" spans="1:30" s="21" customFormat="1" ht="13.5" customHeight="1" x14ac:dyDescent="0.15">
      <c r="A65" s="407"/>
      <c r="B65" s="408"/>
      <c r="C65" s="47"/>
      <c r="D65" s="975" t="s">
        <v>340</v>
      </c>
      <c r="E65" s="975"/>
      <c r="F65" s="349">
        <v>41745</v>
      </c>
      <c r="G65" s="409">
        <v>41773</v>
      </c>
      <c r="H65" s="350">
        <v>41808</v>
      </c>
      <c r="I65" s="350">
        <v>41829</v>
      </c>
      <c r="J65" s="350">
        <v>41857</v>
      </c>
      <c r="K65" s="350">
        <v>41885</v>
      </c>
      <c r="L65" s="350">
        <v>41913</v>
      </c>
      <c r="M65" s="350">
        <v>41955</v>
      </c>
      <c r="N65" s="350">
        <v>41976</v>
      </c>
      <c r="O65" s="350">
        <v>42018</v>
      </c>
      <c r="P65" s="350">
        <v>42053</v>
      </c>
      <c r="Q65" s="410">
        <v>42067</v>
      </c>
      <c r="R65" s="352"/>
      <c r="S65" s="411"/>
      <c r="T65" s="411"/>
      <c r="U65" s="976" t="s">
        <v>341</v>
      </c>
      <c r="V65" s="977"/>
      <c r="W65" s="978" t="s">
        <v>161</v>
      </c>
      <c r="X65" s="979"/>
      <c r="Y65" s="978" t="s">
        <v>162</v>
      </c>
      <c r="Z65" s="980"/>
      <c r="AA65" s="412" t="s">
        <v>4</v>
      </c>
      <c r="AB65" s="355"/>
      <c r="AC65" s="355"/>
      <c r="AD65" s="355"/>
    </row>
    <row r="66" spans="1:30" s="21" customFormat="1" ht="13.5" customHeight="1" x14ac:dyDescent="0.15">
      <c r="A66" s="981" t="s">
        <v>116</v>
      </c>
      <c r="B66" s="413">
        <v>1</v>
      </c>
      <c r="C66" s="39"/>
      <c r="D66" s="48" t="s">
        <v>53</v>
      </c>
      <c r="E66" s="414" t="s">
        <v>104</v>
      </c>
      <c r="F66" s="415" t="s">
        <v>122</v>
      </c>
      <c r="G66" s="416" t="s">
        <v>122</v>
      </c>
      <c r="H66" s="417" t="s">
        <v>122</v>
      </c>
      <c r="I66" s="418" t="s">
        <v>145</v>
      </c>
      <c r="J66" s="417" t="s">
        <v>122</v>
      </c>
      <c r="K66" s="417" t="s">
        <v>122</v>
      </c>
      <c r="L66" s="417" t="s">
        <v>122</v>
      </c>
      <c r="M66" s="417" t="s">
        <v>122</v>
      </c>
      <c r="N66" s="417" t="s">
        <v>122</v>
      </c>
      <c r="O66" s="417" t="s">
        <v>122</v>
      </c>
      <c r="P66" s="417" t="s">
        <v>122</v>
      </c>
      <c r="Q66" s="419" t="s">
        <v>122</v>
      </c>
      <c r="R66" s="420" t="s">
        <v>145</v>
      </c>
      <c r="S66" s="421" t="s">
        <v>145</v>
      </c>
      <c r="T66" s="421" t="s">
        <v>145</v>
      </c>
      <c r="U66" s="956" t="str">
        <f t="shared" ref="U66:U118" si="4">R66</f>
        <v>&lt;0.0015</v>
      </c>
      <c r="V66" s="957"/>
      <c r="W66" s="958" t="str">
        <f t="shared" ref="W66:W118" si="5">IF(LEFT(R66,1)="&lt;","-",IF(AA66=1,"-",S66))</f>
        <v>-</v>
      </c>
      <c r="X66" s="957"/>
      <c r="Y66" s="958" t="str">
        <f t="shared" ref="Y66:Y118" si="6">IF(LEFT(R66,1)="&lt;","-",IF(AA66=1,"-",T66))</f>
        <v>-</v>
      </c>
      <c r="Z66" s="957"/>
      <c r="AA66" s="422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2</v>
      </c>
      <c r="C67" s="40"/>
      <c r="D67" s="49" t="s">
        <v>54</v>
      </c>
      <c r="E67" s="423" t="s">
        <v>104</v>
      </c>
      <c r="F67" s="391" t="s">
        <v>122</v>
      </c>
      <c r="G67" s="394" t="s">
        <v>122</v>
      </c>
      <c r="H67" s="392" t="s">
        <v>122</v>
      </c>
      <c r="I67" s="370" t="s">
        <v>137</v>
      </c>
      <c r="J67" s="392" t="s">
        <v>122</v>
      </c>
      <c r="K67" s="392" t="s">
        <v>122</v>
      </c>
      <c r="L67" s="392" t="s">
        <v>122</v>
      </c>
      <c r="M67" s="392" t="s">
        <v>122</v>
      </c>
      <c r="N67" s="392" t="s">
        <v>122</v>
      </c>
      <c r="O67" s="392" t="s">
        <v>122</v>
      </c>
      <c r="P67" s="392" t="s">
        <v>122</v>
      </c>
      <c r="Q67" s="424" t="s">
        <v>122</v>
      </c>
      <c r="R67" s="369" t="s">
        <v>137</v>
      </c>
      <c r="S67" s="372" t="s">
        <v>137</v>
      </c>
      <c r="T67" s="372" t="s">
        <v>137</v>
      </c>
      <c r="U67" s="947" t="str">
        <f t="shared" si="4"/>
        <v>&lt;0.0002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3</v>
      </c>
      <c r="C68" s="40"/>
      <c r="D68" s="49" t="s">
        <v>55</v>
      </c>
      <c r="E68" s="423" t="s">
        <v>104</v>
      </c>
      <c r="F68" s="391" t="s">
        <v>122</v>
      </c>
      <c r="G68" s="394" t="s">
        <v>122</v>
      </c>
      <c r="H68" s="392" t="s">
        <v>122</v>
      </c>
      <c r="I68" s="370" t="s">
        <v>131</v>
      </c>
      <c r="J68" s="392" t="s">
        <v>122</v>
      </c>
      <c r="K68" s="392" t="s">
        <v>122</v>
      </c>
      <c r="L68" s="392" t="s">
        <v>122</v>
      </c>
      <c r="M68" s="392" t="s">
        <v>122</v>
      </c>
      <c r="N68" s="392" t="s">
        <v>122</v>
      </c>
      <c r="O68" s="392" t="s">
        <v>122</v>
      </c>
      <c r="P68" s="392" t="s">
        <v>122</v>
      </c>
      <c r="Q68" s="424" t="s">
        <v>122</v>
      </c>
      <c r="R68" s="369" t="s">
        <v>131</v>
      </c>
      <c r="S68" s="372" t="s">
        <v>131</v>
      </c>
      <c r="T68" s="372" t="s">
        <v>131</v>
      </c>
      <c r="U68" s="947" t="str">
        <f t="shared" si="4"/>
        <v>&lt;0.001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ref="AA68:AA116" si="7">12-COUNTIF(F68:Q68,"-")</f>
        <v>1</v>
      </c>
      <c r="AB68" s="355"/>
      <c r="AC68" s="355"/>
      <c r="AD68" s="355"/>
    </row>
    <row r="69" spans="1:30" s="21" customFormat="1" ht="13.5" customHeight="1" x14ac:dyDescent="0.15">
      <c r="A69" s="982"/>
      <c r="B69" s="387">
        <v>4</v>
      </c>
      <c r="C69" s="40"/>
      <c r="D69" s="49" t="s">
        <v>82</v>
      </c>
      <c r="E69" s="423" t="s">
        <v>220</v>
      </c>
      <c r="F69" s="369" t="s">
        <v>220</v>
      </c>
      <c r="G69" s="372" t="s">
        <v>220</v>
      </c>
      <c r="H69" s="370" t="s">
        <v>220</v>
      </c>
      <c r="I69" s="370" t="s">
        <v>220</v>
      </c>
      <c r="J69" s="370" t="s">
        <v>220</v>
      </c>
      <c r="K69" s="370" t="s">
        <v>220</v>
      </c>
      <c r="L69" s="370" t="s">
        <v>220</v>
      </c>
      <c r="M69" s="370" t="s">
        <v>220</v>
      </c>
      <c r="N69" s="370" t="s">
        <v>220</v>
      </c>
      <c r="O69" s="370" t="s">
        <v>220</v>
      </c>
      <c r="P69" s="370" t="s">
        <v>103</v>
      </c>
      <c r="Q69" s="426" t="s">
        <v>220</v>
      </c>
      <c r="R69" s="391"/>
      <c r="S69" s="394"/>
      <c r="T69" s="394"/>
      <c r="U69" s="947" t="s">
        <v>220</v>
      </c>
      <c r="V69" s="948"/>
      <c r="W69" s="949" t="s">
        <v>220</v>
      </c>
      <c r="X69" s="948"/>
      <c r="Y69" s="949" t="s">
        <v>103</v>
      </c>
      <c r="Z69" s="948"/>
      <c r="AA69" s="425" t="s">
        <v>220</v>
      </c>
      <c r="AB69" s="355"/>
      <c r="AC69" s="355"/>
      <c r="AD69" s="355"/>
    </row>
    <row r="70" spans="1:30" s="21" customFormat="1" ht="13.5" customHeight="1" x14ac:dyDescent="0.15">
      <c r="A70" s="982"/>
      <c r="B70" s="387">
        <v>5</v>
      </c>
      <c r="C70" s="40"/>
      <c r="D70" s="49" t="s">
        <v>56</v>
      </c>
      <c r="E70" s="423" t="s">
        <v>104</v>
      </c>
      <c r="F70" s="391" t="s">
        <v>122</v>
      </c>
      <c r="G70" s="394" t="s">
        <v>122</v>
      </c>
      <c r="H70" s="392" t="s">
        <v>122</v>
      </c>
      <c r="I70" s="370" t="s">
        <v>146</v>
      </c>
      <c r="J70" s="392" t="s">
        <v>122</v>
      </c>
      <c r="K70" s="392" t="s">
        <v>122</v>
      </c>
      <c r="L70" s="392" t="s">
        <v>122</v>
      </c>
      <c r="M70" s="392" t="s">
        <v>122</v>
      </c>
      <c r="N70" s="392" t="s">
        <v>122</v>
      </c>
      <c r="O70" s="392" t="s">
        <v>122</v>
      </c>
      <c r="P70" s="392" t="s">
        <v>122</v>
      </c>
      <c r="Q70" s="424" t="s">
        <v>122</v>
      </c>
      <c r="R70" s="369" t="s">
        <v>146</v>
      </c>
      <c r="S70" s="372" t="s">
        <v>146</v>
      </c>
      <c r="T70" s="372" t="s">
        <v>146</v>
      </c>
      <c r="U70" s="947" t="str">
        <f t="shared" si="4"/>
        <v>&lt;0.0004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1</v>
      </c>
      <c r="AB70" s="355"/>
      <c r="AC70" s="355"/>
      <c r="AD70" s="355"/>
    </row>
    <row r="71" spans="1:30" s="21" customFormat="1" ht="13.5" customHeight="1" x14ac:dyDescent="0.15">
      <c r="A71" s="982"/>
      <c r="B71" s="387">
        <v>6</v>
      </c>
      <c r="C71" s="40"/>
      <c r="D71" s="41" t="s">
        <v>82</v>
      </c>
      <c r="E71" s="423" t="s">
        <v>220</v>
      </c>
      <c r="F71" s="369" t="s">
        <v>220</v>
      </c>
      <c r="G71" s="372" t="s">
        <v>220</v>
      </c>
      <c r="H71" s="370" t="s">
        <v>220</v>
      </c>
      <c r="I71" s="370" t="s">
        <v>220</v>
      </c>
      <c r="J71" s="370" t="s">
        <v>220</v>
      </c>
      <c r="K71" s="370" t="s">
        <v>220</v>
      </c>
      <c r="L71" s="370" t="s">
        <v>220</v>
      </c>
      <c r="M71" s="370" t="s">
        <v>220</v>
      </c>
      <c r="N71" s="370" t="s">
        <v>220</v>
      </c>
      <c r="O71" s="370" t="s">
        <v>220</v>
      </c>
      <c r="P71" s="370" t="s">
        <v>220</v>
      </c>
      <c r="Q71" s="426" t="s">
        <v>220</v>
      </c>
      <c r="R71" s="369"/>
      <c r="S71" s="372"/>
      <c r="T71" s="372"/>
      <c r="U71" s="947" t="s">
        <v>220</v>
      </c>
      <c r="V71" s="948"/>
      <c r="W71" s="949" t="s">
        <v>220</v>
      </c>
      <c r="X71" s="948"/>
      <c r="Y71" s="949" t="s">
        <v>220</v>
      </c>
      <c r="Z71" s="948"/>
      <c r="AA71" s="425" t="s">
        <v>220</v>
      </c>
      <c r="AB71" s="355"/>
      <c r="AC71" s="355"/>
      <c r="AD71" s="355"/>
    </row>
    <row r="72" spans="1:30" s="21" customFormat="1" ht="13.5" customHeight="1" x14ac:dyDescent="0.15">
      <c r="A72" s="982"/>
      <c r="B72" s="387">
        <v>7</v>
      </c>
      <c r="C72" s="40"/>
      <c r="D72" s="41" t="s">
        <v>82</v>
      </c>
      <c r="E72" s="423" t="s">
        <v>220</v>
      </c>
      <c r="F72" s="369" t="s">
        <v>220</v>
      </c>
      <c r="G72" s="372" t="s">
        <v>220</v>
      </c>
      <c r="H72" s="370" t="s">
        <v>220</v>
      </c>
      <c r="I72" s="370" t="s">
        <v>220</v>
      </c>
      <c r="J72" s="370" t="s">
        <v>220</v>
      </c>
      <c r="K72" s="370" t="s">
        <v>220</v>
      </c>
      <c r="L72" s="370" t="s">
        <v>220</v>
      </c>
      <c r="M72" s="370" t="s">
        <v>220</v>
      </c>
      <c r="N72" s="370" t="s">
        <v>220</v>
      </c>
      <c r="O72" s="370" t="s">
        <v>103</v>
      </c>
      <c r="P72" s="370" t="s">
        <v>220</v>
      </c>
      <c r="Q72" s="426" t="s">
        <v>220</v>
      </c>
      <c r="R72" s="369"/>
      <c r="S72" s="372"/>
      <c r="T72" s="372"/>
      <c r="U72" s="947" t="s">
        <v>103</v>
      </c>
      <c r="V72" s="948"/>
      <c r="W72" s="949" t="s">
        <v>220</v>
      </c>
      <c r="X72" s="948"/>
      <c r="Y72" s="949" t="s">
        <v>220</v>
      </c>
      <c r="Z72" s="948"/>
      <c r="AA72" s="425" t="s">
        <v>220</v>
      </c>
      <c r="AB72" s="355"/>
      <c r="AC72" s="355"/>
      <c r="AD72" s="355"/>
    </row>
    <row r="73" spans="1:30" s="21" customFormat="1" ht="13.5" customHeight="1" x14ac:dyDescent="0.15">
      <c r="A73" s="982"/>
      <c r="B73" s="387">
        <v>8</v>
      </c>
      <c r="C73" s="40"/>
      <c r="D73" s="41" t="s">
        <v>57</v>
      </c>
      <c r="E73" s="423" t="s">
        <v>104</v>
      </c>
      <c r="F73" s="391" t="s">
        <v>122</v>
      </c>
      <c r="G73" s="394" t="s">
        <v>122</v>
      </c>
      <c r="H73" s="392" t="s">
        <v>122</v>
      </c>
      <c r="I73" s="370" t="s">
        <v>131</v>
      </c>
      <c r="J73" s="392" t="s">
        <v>122</v>
      </c>
      <c r="K73" s="392" t="s">
        <v>122</v>
      </c>
      <c r="L73" s="392" t="s">
        <v>122</v>
      </c>
      <c r="M73" s="392" t="s">
        <v>122</v>
      </c>
      <c r="N73" s="392" t="s">
        <v>122</v>
      </c>
      <c r="O73" s="392" t="s">
        <v>122</v>
      </c>
      <c r="P73" s="392" t="s">
        <v>122</v>
      </c>
      <c r="Q73" s="424" t="s">
        <v>122</v>
      </c>
      <c r="R73" s="369" t="s">
        <v>131</v>
      </c>
      <c r="S73" s="372" t="s">
        <v>131</v>
      </c>
      <c r="T73" s="372" t="s">
        <v>131</v>
      </c>
      <c r="U73" s="947" t="str">
        <f t="shared" si="4"/>
        <v>&lt;0.001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9</v>
      </c>
      <c r="C74" s="40"/>
      <c r="D74" s="41" t="s">
        <v>342</v>
      </c>
      <c r="E74" s="423" t="s">
        <v>104</v>
      </c>
      <c r="F74" s="391" t="s">
        <v>122</v>
      </c>
      <c r="G74" s="394" t="s">
        <v>122</v>
      </c>
      <c r="H74" s="392" t="s">
        <v>122</v>
      </c>
      <c r="I74" s="370" t="s">
        <v>139</v>
      </c>
      <c r="J74" s="392" t="s">
        <v>122</v>
      </c>
      <c r="K74" s="392" t="s">
        <v>122</v>
      </c>
      <c r="L74" s="392" t="s">
        <v>122</v>
      </c>
      <c r="M74" s="392" t="s">
        <v>122</v>
      </c>
      <c r="N74" s="392" t="s">
        <v>122</v>
      </c>
      <c r="O74" s="392" t="s">
        <v>122</v>
      </c>
      <c r="P74" s="392" t="s">
        <v>122</v>
      </c>
      <c r="Q74" s="424" t="s">
        <v>122</v>
      </c>
      <c r="R74" s="369" t="s">
        <v>139</v>
      </c>
      <c r="S74" s="372" t="s">
        <v>139</v>
      </c>
      <c r="T74" s="372" t="s">
        <v>139</v>
      </c>
      <c r="U74" s="947" t="str">
        <f t="shared" si="4"/>
        <v>&lt;0.01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1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10</v>
      </c>
      <c r="C75" s="40"/>
      <c r="D75" s="41" t="s">
        <v>58</v>
      </c>
      <c r="E75" s="423" t="s">
        <v>104</v>
      </c>
      <c r="F75" s="391" t="s">
        <v>220</v>
      </c>
      <c r="G75" s="394" t="s">
        <v>220</v>
      </c>
      <c r="H75" s="392" t="s">
        <v>220</v>
      </c>
      <c r="I75" s="392" t="s">
        <v>220</v>
      </c>
      <c r="J75" s="392" t="s">
        <v>220</v>
      </c>
      <c r="K75" s="392" t="s">
        <v>220</v>
      </c>
      <c r="L75" s="392" t="s">
        <v>220</v>
      </c>
      <c r="M75" s="392" t="s">
        <v>220</v>
      </c>
      <c r="N75" s="392" t="s">
        <v>220</v>
      </c>
      <c r="O75" s="392" t="s">
        <v>220</v>
      </c>
      <c r="P75" s="392" t="s">
        <v>220</v>
      </c>
      <c r="Q75" s="424" t="s">
        <v>220</v>
      </c>
      <c r="R75" s="369" t="s">
        <v>220</v>
      </c>
      <c r="S75" s="372" t="s">
        <v>103</v>
      </c>
      <c r="T75" s="372" t="s">
        <v>220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 t="s">
        <v>220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11</v>
      </c>
      <c r="C76" s="40"/>
      <c r="D76" s="41" t="s">
        <v>82</v>
      </c>
      <c r="E76" s="423" t="s">
        <v>104</v>
      </c>
      <c r="F76" s="369" t="s">
        <v>220</v>
      </c>
      <c r="G76" s="372" t="s">
        <v>220</v>
      </c>
      <c r="H76" s="370" t="s">
        <v>220</v>
      </c>
      <c r="I76" s="370" t="s">
        <v>220</v>
      </c>
      <c r="J76" s="370" t="s">
        <v>220</v>
      </c>
      <c r="K76" s="370" t="s">
        <v>220</v>
      </c>
      <c r="L76" s="370" t="s">
        <v>220</v>
      </c>
      <c r="M76" s="370" t="s">
        <v>220</v>
      </c>
      <c r="N76" s="370" t="s">
        <v>220</v>
      </c>
      <c r="O76" s="370" t="s">
        <v>220</v>
      </c>
      <c r="P76" s="370" t="s">
        <v>220</v>
      </c>
      <c r="Q76" s="426" t="s">
        <v>220</v>
      </c>
      <c r="R76" s="369" t="s">
        <v>220</v>
      </c>
      <c r="S76" s="372" t="s">
        <v>220</v>
      </c>
      <c r="T76" s="372" t="s">
        <v>220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 t="s">
        <v>220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12</v>
      </c>
      <c r="C77" s="40"/>
      <c r="D77" s="41" t="s">
        <v>60</v>
      </c>
      <c r="E77" s="423" t="s">
        <v>104</v>
      </c>
      <c r="F77" s="391" t="s">
        <v>103</v>
      </c>
      <c r="G77" s="394" t="s">
        <v>220</v>
      </c>
      <c r="H77" s="392" t="s">
        <v>220</v>
      </c>
      <c r="I77" s="392" t="s">
        <v>220</v>
      </c>
      <c r="J77" s="392" t="s">
        <v>220</v>
      </c>
      <c r="K77" s="392" t="s">
        <v>220</v>
      </c>
      <c r="L77" s="392" t="s">
        <v>220</v>
      </c>
      <c r="M77" s="392" t="s">
        <v>220</v>
      </c>
      <c r="N77" s="392" t="s">
        <v>220</v>
      </c>
      <c r="O77" s="392" t="s">
        <v>220</v>
      </c>
      <c r="P77" s="392" t="s">
        <v>220</v>
      </c>
      <c r="Q77" s="424" t="s">
        <v>103</v>
      </c>
      <c r="R77" s="369" t="s">
        <v>103</v>
      </c>
      <c r="S77" s="372" t="s">
        <v>220</v>
      </c>
      <c r="T77" s="372" t="s">
        <v>220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 t="s">
        <v>220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13</v>
      </c>
      <c r="C78" s="40"/>
      <c r="D78" s="41" t="s">
        <v>343</v>
      </c>
      <c r="E78" s="423" t="s">
        <v>104</v>
      </c>
      <c r="F78" s="391" t="s">
        <v>122</v>
      </c>
      <c r="G78" s="394" t="s">
        <v>122</v>
      </c>
      <c r="H78" s="392" t="s">
        <v>122</v>
      </c>
      <c r="I78" s="392" t="s">
        <v>122</v>
      </c>
      <c r="J78" s="392" t="s">
        <v>122</v>
      </c>
      <c r="K78" s="392" t="s">
        <v>122</v>
      </c>
      <c r="L78" s="392" t="s">
        <v>122</v>
      </c>
      <c r="M78" s="392" t="s">
        <v>122</v>
      </c>
      <c r="N78" s="392" t="s">
        <v>122</v>
      </c>
      <c r="O78" s="392" t="s">
        <v>122</v>
      </c>
      <c r="P78" s="392" t="s">
        <v>122</v>
      </c>
      <c r="Q78" s="424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14</v>
      </c>
      <c r="C79" s="40"/>
      <c r="D79" s="41" t="s">
        <v>62</v>
      </c>
      <c r="E79" s="423" t="s">
        <v>104</v>
      </c>
      <c r="F79" s="391" t="s">
        <v>122</v>
      </c>
      <c r="G79" s="394" t="s">
        <v>122</v>
      </c>
      <c r="H79" s="392" t="s">
        <v>122</v>
      </c>
      <c r="I79" s="392" t="s">
        <v>122</v>
      </c>
      <c r="J79" s="392" t="s">
        <v>122</v>
      </c>
      <c r="K79" s="392" t="s">
        <v>122</v>
      </c>
      <c r="L79" s="392" t="s">
        <v>122</v>
      </c>
      <c r="M79" s="392" t="s">
        <v>122</v>
      </c>
      <c r="N79" s="392" t="s">
        <v>122</v>
      </c>
      <c r="O79" s="392" t="s">
        <v>122</v>
      </c>
      <c r="P79" s="392" t="s">
        <v>122</v>
      </c>
      <c r="Q79" s="424" t="s">
        <v>122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15</v>
      </c>
      <c r="C80" s="40"/>
      <c r="D80" s="41" t="s">
        <v>63</v>
      </c>
      <c r="E80" s="423" t="s">
        <v>220</v>
      </c>
      <c r="F80" s="391" t="s">
        <v>220</v>
      </c>
      <c r="G80" s="394" t="s">
        <v>220</v>
      </c>
      <c r="H80" s="392" t="s">
        <v>220</v>
      </c>
      <c r="I80" s="392" t="s">
        <v>220</v>
      </c>
      <c r="J80" s="392" t="s">
        <v>220</v>
      </c>
      <c r="K80" s="392" t="s">
        <v>103</v>
      </c>
      <c r="L80" s="392" t="s">
        <v>220</v>
      </c>
      <c r="M80" s="392" t="s">
        <v>220</v>
      </c>
      <c r="N80" s="392" t="s">
        <v>220</v>
      </c>
      <c r="O80" s="392" t="s">
        <v>220</v>
      </c>
      <c r="P80" s="392" t="s">
        <v>220</v>
      </c>
      <c r="Q80" s="424" t="s">
        <v>220</v>
      </c>
      <c r="R80" s="369" t="s">
        <v>220</v>
      </c>
      <c r="S80" s="372" t="s">
        <v>220</v>
      </c>
      <c r="T80" s="372" t="s">
        <v>220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 t="s">
        <v>220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16</v>
      </c>
      <c r="C81" s="40"/>
      <c r="D81" s="49" t="s">
        <v>64</v>
      </c>
      <c r="E81" s="423" t="s">
        <v>104</v>
      </c>
      <c r="F81" s="391" t="s">
        <v>122</v>
      </c>
      <c r="G81" s="394" t="s">
        <v>122</v>
      </c>
      <c r="H81" s="392" t="s">
        <v>122</v>
      </c>
      <c r="I81" s="392" t="s">
        <v>122</v>
      </c>
      <c r="J81" s="392" t="s">
        <v>122</v>
      </c>
      <c r="K81" s="392" t="s">
        <v>122</v>
      </c>
      <c r="L81" s="392" t="s">
        <v>122</v>
      </c>
      <c r="M81" s="392" t="s">
        <v>122</v>
      </c>
      <c r="N81" s="392" t="s">
        <v>122</v>
      </c>
      <c r="O81" s="392" t="s">
        <v>122</v>
      </c>
      <c r="P81" s="392" t="s">
        <v>122</v>
      </c>
      <c r="Q81" s="424" t="s">
        <v>122</v>
      </c>
      <c r="R81" s="369" t="s">
        <v>122</v>
      </c>
      <c r="S81" s="372" t="s">
        <v>122</v>
      </c>
      <c r="T81" s="372" t="s">
        <v>122</v>
      </c>
      <c r="U81" s="947" t="str">
        <f t="shared" si="4"/>
        <v>-</v>
      </c>
      <c r="V81" s="948"/>
      <c r="W81" s="949" t="str">
        <f t="shared" si="5"/>
        <v>-</v>
      </c>
      <c r="X81" s="948"/>
      <c r="Y81" s="949" t="str">
        <f t="shared" si="6"/>
        <v>-</v>
      </c>
      <c r="Z81" s="948"/>
      <c r="AA81" s="425">
        <f t="shared" si="7"/>
        <v>0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17</v>
      </c>
      <c r="C82" s="40"/>
      <c r="D82" s="26" t="s">
        <v>280</v>
      </c>
      <c r="E82" s="423" t="s">
        <v>104</v>
      </c>
      <c r="F82" s="369" t="s">
        <v>281</v>
      </c>
      <c r="G82" s="372" t="s">
        <v>282</v>
      </c>
      <c r="H82" s="370" t="s">
        <v>283</v>
      </c>
      <c r="I82" s="370" t="s">
        <v>284</v>
      </c>
      <c r="J82" s="370" t="s">
        <v>285</v>
      </c>
      <c r="K82" s="370" t="s">
        <v>285</v>
      </c>
      <c r="L82" s="370" t="s">
        <v>284</v>
      </c>
      <c r="M82" s="370" t="s">
        <v>286</v>
      </c>
      <c r="N82" s="370" t="s">
        <v>287</v>
      </c>
      <c r="O82" s="370" t="s">
        <v>284</v>
      </c>
      <c r="P82" s="370" t="s">
        <v>288</v>
      </c>
      <c r="Q82" s="426" t="s">
        <v>289</v>
      </c>
      <c r="R82" s="369" t="s">
        <v>288</v>
      </c>
      <c r="S82" s="372" t="s">
        <v>282</v>
      </c>
      <c r="T82" s="372" t="s">
        <v>290</v>
      </c>
      <c r="U82" s="947" t="str">
        <f t="shared" si="4"/>
        <v>34</v>
      </c>
      <c r="V82" s="948"/>
      <c r="W82" s="949" t="str">
        <f t="shared" si="5"/>
        <v>19</v>
      </c>
      <c r="X82" s="948"/>
      <c r="Y82" s="949" t="str">
        <f t="shared" si="6"/>
        <v>28</v>
      </c>
      <c r="Z82" s="948"/>
      <c r="AA82" s="425">
        <f t="shared" si="7"/>
        <v>12</v>
      </c>
      <c r="AB82" s="355"/>
      <c r="AC82" s="355"/>
      <c r="AD82" s="355"/>
    </row>
    <row r="83" spans="1:30" s="21" customFormat="1" ht="13.5" customHeight="1" x14ac:dyDescent="0.15">
      <c r="A83" s="982"/>
      <c r="B83" s="387">
        <v>18</v>
      </c>
      <c r="C83" s="40"/>
      <c r="D83" s="49" t="s">
        <v>43</v>
      </c>
      <c r="E83" s="423" t="s">
        <v>104</v>
      </c>
      <c r="F83" s="369" t="s">
        <v>256</v>
      </c>
      <c r="G83" s="372" t="s">
        <v>257</v>
      </c>
      <c r="H83" s="370" t="s">
        <v>258</v>
      </c>
      <c r="I83" s="370" t="s">
        <v>259</v>
      </c>
      <c r="J83" s="370" t="s">
        <v>260</v>
      </c>
      <c r="K83" s="370" t="s">
        <v>261</v>
      </c>
      <c r="L83" s="370" t="s">
        <v>262</v>
      </c>
      <c r="M83" s="370" t="s">
        <v>263</v>
      </c>
      <c r="N83" s="370" t="s">
        <v>264</v>
      </c>
      <c r="O83" s="370" t="s">
        <v>265</v>
      </c>
      <c r="P83" s="370" t="s">
        <v>266</v>
      </c>
      <c r="Q83" s="426" t="s">
        <v>267</v>
      </c>
      <c r="R83" s="369" t="s">
        <v>266</v>
      </c>
      <c r="S83" s="372" t="s">
        <v>261</v>
      </c>
      <c r="T83" s="372" t="s">
        <v>268</v>
      </c>
      <c r="U83" s="947" t="str">
        <f t="shared" si="4"/>
        <v>0.064</v>
      </c>
      <c r="V83" s="948"/>
      <c r="W83" s="949" t="str">
        <f t="shared" si="5"/>
        <v>0.015</v>
      </c>
      <c r="X83" s="948"/>
      <c r="Y83" s="949" t="str">
        <f t="shared" si="6"/>
        <v>0.033</v>
      </c>
      <c r="Z83" s="948"/>
      <c r="AA83" s="425">
        <f t="shared" si="7"/>
        <v>12</v>
      </c>
      <c r="AB83" s="372"/>
      <c r="AC83" s="355"/>
      <c r="AD83" s="355"/>
    </row>
    <row r="84" spans="1:30" s="21" customFormat="1" ht="13.5" customHeight="1" x14ac:dyDescent="0.15">
      <c r="A84" s="982"/>
      <c r="B84" s="387">
        <v>19</v>
      </c>
      <c r="C84" s="40"/>
      <c r="D84" s="41" t="s">
        <v>65</v>
      </c>
      <c r="E84" s="423" t="s">
        <v>104</v>
      </c>
      <c r="F84" s="391" t="s">
        <v>122</v>
      </c>
      <c r="G84" s="394" t="s">
        <v>122</v>
      </c>
      <c r="H84" s="392" t="s">
        <v>122</v>
      </c>
      <c r="I84" s="370" t="s">
        <v>344</v>
      </c>
      <c r="J84" s="392" t="s">
        <v>122</v>
      </c>
      <c r="K84" s="392" t="s">
        <v>122</v>
      </c>
      <c r="L84" s="392" t="s">
        <v>122</v>
      </c>
      <c r="M84" s="392" t="s">
        <v>122</v>
      </c>
      <c r="N84" s="392" t="s">
        <v>122</v>
      </c>
      <c r="O84" s="392" t="s">
        <v>122</v>
      </c>
      <c r="P84" s="392" t="s">
        <v>122</v>
      </c>
      <c r="Q84" s="424" t="s">
        <v>122</v>
      </c>
      <c r="R84" s="369" t="s">
        <v>344</v>
      </c>
      <c r="S84" s="372" t="s">
        <v>344</v>
      </c>
      <c r="T84" s="372" t="s">
        <v>344</v>
      </c>
      <c r="U84" s="947" t="str">
        <f t="shared" si="4"/>
        <v>1.5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20</v>
      </c>
      <c r="C85" s="40"/>
      <c r="D85" s="41" t="s">
        <v>66</v>
      </c>
      <c r="E85" s="423" t="s">
        <v>104</v>
      </c>
      <c r="F85" s="391" t="s">
        <v>122</v>
      </c>
      <c r="G85" s="394" t="s">
        <v>122</v>
      </c>
      <c r="H85" s="392" t="s">
        <v>122</v>
      </c>
      <c r="I85" s="370" t="s">
        <v>131</v>
      </c>
      <c r="J85" s="392" t="s">
        <v>122</v>
      </c>
      <c r="K85" s="392" t="s">
        <v>122</v>
      </c>
      <c r="L85" s="392" t="s">
        <v>122</v>
      </c>
      <c r="M85" s="392" t="s">
        <v>122</v>
      </c>
      <c r="N85" s="392" t="s">
        <v>122</v>
      </c>
      <c r="O85" s="392" t="s">
        <v>122</v>
      </c>
      <c r="P85" s="392" t="s">
        <v>122</v>
      </c>
      <c r="Q85" s="424" t="s">
        <v>122</v>
      </c>
      <c r="R85" s="369" t="s">
        <v>131</v>
      </c>
      <c r="S85" s="372" t="s">
        <v>131</v>
      </c>
      <c r="T85" s="372" t="s">
        <v>131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21</v>
      </c>
      <c r="C86" s="40"/>
      <c r="D86" s="41" t="s">
        <v>345</v>
      </c>
      <c r="E86" s="423" t="s">
        <v>104</v>
      </c>
      <c r="F86" s="391" t="s">
        <v>122</v>
      </c>
      <c r="G86" s="394" t="s">
        <v>122</v>
      </c>
      <c r="H86" s="392" t="s">
        <v>122</v>
      </c>
      <c r="I86" s="370" t="s">
        <v>131</v>
      </c>
      <c r="J86" s="392" t="s">
        <v>122</v>
      </c>
      <c r="K86" s="392" t="s">
        <v>122</v>
      </c>
      <c r="L86" s="392" t="s">
        <v>122</v>
      </c>
      <c r="M86" s="392" t="s">
        <v>122</v>
      </c>
      <c r="N86" s="392" t="s">
        <v>122</v>
      </c>
      <c r="O86" s="392" t="s">
        <v>122</v>
      </c>
      <c r="P86" s="392" t="s">
        <v>122</v>
      </c>
      <c r="Q86" s="424" t="s">
        <v>122</v>
      </c>
      <c r="R86" s="369" t="s">
        <v>131</v>
      </c>
      <c r="S86" s="372" t="s">
        <v>131</v>
      </c>
      <c r="T86" s="372" t="s">
        <v>131</v>
      </c>
      <c r="U86" s="947" t="str">
        <f t="shared" si="4"/>
        <v>&lt;0.001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22</v>
      </c>
      <c r="C87" s="40"/>
      <c r="D87" s="49" t="s">
        <v>93</v>
      </c>
      <c r="E87" s="423" t="s">
        <v>104</v>
      </c>
      <c r="F87" s="391" t="s">
        <v>122</v>
      </c>
      <c r="G87" s="394" t="s">
        <v>122</v>
      </c>
      <c r="H87" s="392" t="s">
        <v>122</v>
      </c>
      <c r="I87" s="370" t="s">
        <v>346</v>
      </c>
      <c r="J87" s="392" t="s">
        <v>122</v>
      </c>
      <c r="K87" s="392" t="s">
        <v>122</v>
      </c>
      <c r="L87" s="392" t="s">
        <v>122</v>
      </c>
      <c r="M87" s="392" t="s">
        <v>122</v>
      </c>
      <c r="N87" s="392" t="s">
        <v>122</v>
      </c>
      <c r="O87" s="392" t="s">
        <v>122</v>
      </c>
      <c r="P87" s="392" t="s">
        <v>122</v>
      </c>
      <c r="Q87" s="424" t="s">
        <v>122</v>
      </c>
      <c r="R87" s="369" t="s">
        <v>346</v>
      </c>
      <c r="S87" s="372" t="s">
        <v>346</v>
      </c>
      <c r="T87" s="372" t="s">
        <v>346</v>
      </c>
      <c r="U87" s="947" t="str">
        <f t="shared" si="4"/>
        <v>4.3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23</v>
      </c>
      <c r="C88" s="40"/>
      <c r="D88" s="41" t="s">
        <v>347</v>
      </c>
      <c r="E88" s="423" t="s">
        <v>220</v>
      </c>
      <c r="F88" s="391" t="s">
        <v>122</v>
      </c>
      <c r="G88" s="394" t="s">
        <v>122</v>
      </c>
      <c r="H88" s="392" t="s">
        <v>122</v>
      </c>
      <c r="I88" s="370" t="s">
        <v>348</v>
      </c>
      <c r="J88" s="392" t="s">
        <v>122</v>
      </c>
      <c r="K88" s="392" t="s">
        <v>122</v>
      </c>
      <c r="L88" s="392" t="s">
        <v>122</v>
      </c>
      <c r="M88" s="392" t="s">
        <v>122</v>
      </c>
      <c r="N88" s="392" t="s">
        <v>122</v>
      </c>
      <c r="O88" s="392" t="s">
        <v>122</v>
      </c>
      <c r="P88" s="392" t="s">
        <v>122</v>
      </c>
      <c r="Q88" s="424" t="s">
        <v>122</v>
      </c>
      <c r="R88" s="369" t="s">
        <v>348</v>
      </c>
      <c r="S88" s="372" t="s">
        <v>348</v>
      </c>
      <c r="T88" s="372" t="s">
        <v>348</v>
      </c>
      <c r="U88" s="947" t="str">
        <f t="shared" si="4"/>
        <v>4</v>
      </c>
      <c r="V88" s="948"/>
      <c r="W88" s="949" t="str">
        <f t="shared" si="5"/>
        <v>-</v>
      </c>
      <c r="X88" s="948"/>
      <c r="Y88" s="949" t="str">
        <f t="shared" si="6"/>
        <v>-</v>
      </c>
      <c r="Z88" s="948"/>
      <c r="AA88" s="425">
        <f t="shared" si="7"/>
        <v>1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24</v>
      </c>
      <c r="C89" s="40"/>
      <c r="D89" s="49" t="s">
        <v>45</v>
      </c>
      <c r="E89" s="423" t="s">
        <v>104</v>
      </c>
      <c r="F89" s="369" t="s">
        <v>291</v>
      </c>
      <c r="G89" s="372" t="s">
        <v>292</v>
      </c>
      <c r="H89" s="370" t="s">
        <v>293</v>
      </c>
      <c r="I89" s="370" t="s">
        <v>294</v>
      </c>
      <c r="J89" s="370" t="s">
        <v>295</v>
      </c>
      <c r="K89" s="370" t="s">
        <v>296</v>
      </c>
      <c r="L89" s="370" t="s">
        <v>297</v>
      </c>
      <c r="M89" s="370" t="s">
        <v>298</v>
      </c>
      <c r="N89" s="370" t="s">
        <v>299</v>
      </c>
      <c r="O89" s="370" t="s">
        <v>300</v>
      </c>
      <c r="P89" s="370" t="s">
        <v>300</v>
      </c>
      <c r="Q89" s="426" t="s">
        <v>301</v>
      </c>
      <c r="R89" s="369" t="s">
        <v>295</v>
      </c>
      <c r="S89" s="372" t="s">
        <v>298</v>
      </c>
      <c r="T89" s="372" t="s">
        <v>302</v>
      </c>
      <c r="U89" s="947" t="str">
        <f t="shared" si="4"/>
        <v>106</v>
      </c>
      <c r="V89" s="948"/>
      <c r="W89" s="949" t="str">
        <f t="shared" si="5"/>
        <v>64</v>
      </c>
      <c r="X89" s="948"/>
      <c r="Y89" s="949" t="str">
        <f t="shared" si="6"/>
        <v>86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25</v>
      </c>
      <c r="C90" s="40"/>
      <c r="D90" s="49" t="s">
        <v>52</v>
      </c>
      <c r="E90" s="423" t="s">
        <v>106</v>
      </c>
      <c r="F90" s="369" t="s">
        <v>270</v>
      </c>
      <c r="G90" s="372" t="s">
        <v>330</v>
      </c>
      <c r="H90" s="370" t="s">
        <v>331</v>
      </c>
      <c r="I90" s="370" t="s">
        <v>332</v>
      </c>
      <c r="J90" s="370" t="s">
        <v>333</v>
      </c>
      <c r="K90" s="370" t="s">
        <v>334</v>
      </c>
      <c r="L90" s="370" t="s">
        <v>335</v>
      </c>
      <c r="M90" s="370" t="s">
        <v>336</v>
      </c>
      <c r="N90" s="370" t="s">
        <v>330</v>
      </c>
      <c r="O90" s="370" t="s">
        <v>314</v>
      </c>
      <c r="P90" s="370" t="s">
        <v>337</v>
      </c>
      <c r="Q90" s="426" t="s">
        <v>194</v>
      </c>
      <c r="R90" s="369" t="s">
        <v>330</v>
      </c>
      <c r="S90" s="372" t="s">
        <v>336</v>
      </c>
      <c r="T90" s="372" t="s">
        <v>251</v>
      </c>
      <c r="U90" s="947" t="str">
        <f t="shared" si="4"/>
        <v>17</v>
      </c>
      <c r="V90" s="948"/>
      <c r="W90" s="949" t="str">
        <f t="shared" si="5"/>
        <v>1.6</v>
      </c>
      <c r="X90" s="948"/>
      <c r="Y90" s="949" t="str">
        <f t="shared" si="6"/>
        <v>6.0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26</v>
      </c>
      <c r="C91" s="40"/>
      <c r="D91" s="49" t="s">
        <v>315</v>
      </c>
      <c r="E91" s="423" t="s">
        <v>220</v>
      </c>
      <c r="F91" s="369" t="s">
        <v>316</v>
      </c>
      <c r="G91" s="372" t="s">
        <v>317</v>
      </c>
      <c r="H91" s="370" t="s">
        <v>316</v>
      </c>
      <c r="I91" s="370" t="s">
        <v>318</v>
      </c>
      <c r="J91" s="370" t="s">
        <v>319</v>
      </c>
      <c r="K91" s="370" t="s">
        <v>320</v>
      </c>
      <c r="L91" s="370" t="s">
        <v>320</v>
      </c>
      <c r="M91" s="370" t="s">
        <v>318</v>
      </c>
      <c r="N91" s="370" t="s">
        <v>317</v>
      </c>
      <c r="O91" s="370" t="s">
        <v>319</v>
      </c>
      <c r="P91" s="370" t="s">
        <v>319</v>
      </c>
      <c r="Q91" s="426" t="s">
        <v>316</v>
      </c>
      <c r="R91" s="369" t="s">
        <v>318</v>
      </c>
      <c r="S91" s="372" t="s">
        <v>316</v>
      </c>
      <c r="T91" s="372" t="s">
        <v>319</v>
      </c>
      <c r="U91" s="947" t="str">
        <f t="shared" si="4"/>
        <v>7.3</v>
      </c>
      <c r="V91" s="948"/>
      <c r="W91" s="949" t="str">
        <f t="shared" si="5"/>
        <v>6.9</v>
      </c>
      <c r="X91" s="948"/>
      <c r="Y91" s="949" t="str">
        <f t="shared" si="6"/>
        <v>7.1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387">
        <v>27</v>
      </c>
      <c r="C92" s="40"/>
      <c r="D92" s="49" t="s">
        <v>349</v>
      </c>
      <c r="E92" s="423" t="s">
        <v>103</v>
      </c>
      <c r="F92" s="369" t="s">
        <v>350</v>
      </c>
      <c r="G92" s="372" t="s">
        <v>351</v>
      </c>
      <c r="H92" s="370" t="s">
        <v>352</v>
      </c>
      <c r="I92" s="370" t="s">
        <v>353</v>
      </c>
      <c r="J92" s="370" t="s">
        <v>354</v>
      </c>
      <c r="K92" s="370" t="s">
        <v>355</v>
      </c>
      <c r="L92" s="370" t="s">
        <v>355</v>
      </c>
      <c r="M92" s="370" t="s">
        <v>354</v>
      </c>
      <c r="N92" s="370" t="s">
        <v>351</v>
      </c>
      <c r="O92" s="370" t="s">
        <v>356</v>
      </c>
      <c r="P92" s="370" t="s">
        <v>356</v>
      </c>
      <c r="Q92" s="426" t="s">
        <v>351</v>
      </c>
      <c r="R92" s="369" t="s">
        <v>353</v>
      </c>
      <c r="S92" s="372" t="s">
        <v>350</v>
      </c>
      <c r="T92" s="372" t="s">
        <v>356</v>
      </c>
      <c r="U92" s="947" t="str">
        <f t="shared" si="4"/>
        <v>-2.0</v>
      </c>
      <c r="V92" s="948"/>
      <c r="W92" s="949" t="str">
        <f t="shared" si="5"/>
        <v>-3.0</v>
      </c>
      <c r="X92" s="948"/>
      <c r="Y92" s="949" t="str">
        <f t="shared" si="6"/>
        <v>-2.5</v>
      </c>
      <c r="Z92" s="948"/>
      <c r="AA92" s="425">
        <f t="shared" si="7"/>
        <v>12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28</v>
      </c>
      <c r="C93" s="40"/>
      <c r="D93" s="49" t="s">
        <v>95</v>
      </c>
      <c r="E93" s="423" t="s">
        <v>357</v>
      </c>
      <c r="F93" s="391" t="s">
        <v>122</v>
      </c>
      <c r="G93" s="372" t="s">
        <v>358</v>
      </c>
      <c r="H93" s="392" t="s">
        <v>122</v>
      </c>
      <c r="I93" s="370" t="s">
        <v>359</v>
      </c>
      <c r="J93" s="392" t="s">
        <v>122</v>
      </c>
      <c r="K93" s="392" t="s">
        <v>122</v>
      </c>
      <c r="L93" s="370" t="s">
        <v>360</v>
      </c>
      <c r="M93" s="392" t="s">
        <v>122</v>
      </c>
      <c r="N93" s="392" t="s">
        <v>122</v>
      </c>
      <c r="O93" s="392" t="s">
        <v>122</v>
      </c>
      <c r="P93" s="370" t="s">
        <v>361</v>
      </c>
      <c r="Q93" s="424" t="s">
        <v>122</v>
      </c>
      <c r="R93" s="369" t="s">
        <v>362</v>
      </c>
      <c r="S93" s="372" t="s">
        <v>363</v>
      </c>
      <c r="T93" s="372" t="s">
        <v>364</v>
      </c>
      <c r="U93" s="947" t="str">
        <f t="shared" si="4"/>
        <v>26000</v>
      </c>
      <c r="V93" s="948"/>
      <c r="W93" s="949" t="str">
        <f>IF(R93=S93,"-",S93)</f>
        <v>3200</v>
      </c>
      <c r="X93" s="948"/>
      <c r="Y93" s="949" t="str">
        <f>IF(R93=S93,"-",T93)</f>
        <v>10000</v>
      </c>
      <c r="Z93" s="948"/>
      <c r="AA93" s="425">
        <f t="shared" si="7"/>
        <v>4</v>
      </c>
      <c r="AB93" s="355"/>
      <c r="AC93" s="355"/>
      <c r="AD93" s="355"/>
    </row>
    <row r="94" spans="1:30" s="21" customFormat="1" ht="13.5" customHeight="1" x14ac:dyDescent="0.15">
      <c r="A94" s="982"/>
      <c r="B94" s="427">
        <v>29</v>
      </c>
      <c r="C94" s="40"/>
      <c r="D94" s="26" t="s">
        <v>23</v>
      </c>
      <c r="E94" s="1" t="s">
        <v>104</v>
      </c>
      <c r="F94" s="391" t="s">
        <v>122</v>
      </c>
      <c r="G94" s="394" t="s">
        <v>122</v>
      </c>
      <c r="H94" s="392" t="s">
        <v>122</v>
      </c>
      <c r="I94" s="370" t="s">
        <v>131</v>
      </c>
      <c r="J94" s="392" t="s">
        <v>122</v>
      </c>
      <c r="K94" s="392" t="s">
        <v>122</v>
      </c>
      <c r="L94" s="392" t="s">
        <v>122</v>
      </c>
      <c r="M94" s="392" t="s">
        <v>122</v>
      </c>
      <c r="N94" s="392" t="s">
        <v>122</v>
      </c>
      <c r="O94" s="392" t="s">
        <v>122</v>
      </c>
      <c r="P94" s="392" t="s">
        <v>122</v>
      </c>
      <c r="Q94" s="393" t="s">
        <v>122</v>
      </c>
      <c r="R94" s="369" t="s">
        <v>366</v>
      </c>
      <c r="S94" s="370" t="s">
        <v>366</v>
      </c>
      <c r="T94" s="370" t="s">
        <v>366</v>
      </c>
      <c r="U94" s="947" t="str">
        <f t="shared" si="4"/>
        <v>&lt;0.001</v>
      </c>
      <c r="V94" s="948"/>
      <c r="W94" s="949" t="str">
        <f>IF(S94="0","-",IF(LEFT(R94,1)="&lt;","-",IF(AA94=1,"-",S94)))</f>
        <v>-</v>
      </c>
      <c r="X94" s="948"/>
      <c r="Y94" s="949" t="str">
        <f>IF(S94="0","-",IF(LEFT(R94,1)="&lt;","-",IF(AA94=1,"-",T94)))</f>
        <v>-</v>
      </c>
      <c r="Z94" s="948"/>
      <c r="AA94" s="371">
        <f t="shared" si="7"/>
        <v>1</v>
      </c>
      <c r="AB94" s="355"/>
      <c r="AC94" s="355"/>
      <c r="AD94" s="355"/>
    </row>
    <row r="95" spans="1:30" s="21" customFormat="1" ht="13.5" customHeight="1" x14ac:dyDescent="0.15">
      <c r="A95" s="982"/>
      <c r="B95" s="428">
        <v>30</v>
      </c>
      <c r="C95" s="429"/>
      <c r="D95" s="37" t="s">
        <v>39</v>
      </c>
      <c r="E95" s="430" t="s">
        <v>104</v>
      </c>
      <c r="F95" s="431" t="s">
        <v>231</v>
      </c>
      <c r="G95" s="432" t="s">
        <v>232</v>
      </c>
      <c r="H95" s="433" t="s">
        <v>233</v>
      </c>
      <c r="I95" s="433" t="s">
        <v>234</v>
      </c>
      <c r="J95" s="433" t="s">
        <v>235</v>
      </c>
      <c r="K95" s="433" t="s">
        <v>234</v>
      </c>
      <c r="L95" s="433" t="s">
        <v>236</v>
      </c>
      <c r="M95" s="433" t="s">
        <v>236</v>
      </c>
      <c r="N95" s="433" t="s">
        <v>237</v>
      </c>
      <c r="O95" s="433" t="s">
        <v>234</v>
      </c>
      <c r="P95" s="433" t="s">
        <v>229</v>
      </c>
      <c r="Q95" s="434" t="s">
        <v>238</v>
      </c>
      <c r="R95" s="431" t="s">
        <v>237</v>
      </c>
      <c r="S95" s="433" t="s">
        <v>236</v>
      </c>
      <c r="T95" s="433" t="s">
        <v>228</v>
      </c>
      <c r="U95" s="973" t="str">
        <f t="shared" si="4"/>
        <v>0.29</v>
      </c>
      <c r="V95" s="974"/>
      <c r="W95" s="949" t="str">
        <f>IF(LEFT(R95,1)="&lt;","-",IF(AA95=1,"-",S95))</f>
        <v>0.04</v>
      </c>
      <c r="X95" s="948"/>
      <c r="Y95" s="949" t="str">
        <f>IF(LEFT(R95,1)="&lt;","-",IF(AA95=1,"-",T95))</f>
        <v>0.11</v>
      </c>
      <c r="Z95" s="948"/>
      <c r="AA95" s="435">
        <f t="shared" si="7"/>
        <v>12</v>
      </c>
      <c r="AB95" s="355"/>
      <c r="AC95" s="355"/>
      <c r="AD95" s="355"/>
    </row>
    <row r="96" spans="1:30" s="21" customFormat="1" ht="13.5" customHeight="1" x14ac:dyDescent="0.15">
      <c r="A96" s="959" t="s">
        <v>367</v>
      </c>
      <c r="B96" s="960"/>
      <c r="C96" s="5"/>
      <c r="D96" s="48" t="s">
        <v>96</v>
      </c>
      <c r="E96" s="414" t="s">
        <v>368</v>
      </c>
      <c r="F96" s="415" t="s">
        <v>122</v>
      </c>
      <c r="G96" s="421" t="s">
        <v>287</v>
      </c>
      <c r="H96" s="417" t="s">
        <v>122</v>
      </c>
      <c r="I96" s="418" t="s">
        <v>369</v>
      </c>
      <c r="J96" s="417" t="s">
        <v>122</v>
      </c>
      <c r="K96" s="417" t="s">
        <v>122</v>
      </c>
      <c r="L96" s="418" t="s">
        <v>370</v>
      </c>
      <c r="M96" s="417" t="s">
        <v>122</v>
      </c>
      <c r="N96" s="417" t="s">
        <v>122</v>
      </c>
      <c r="O96" s="417" t="s">
        <v>122</v>
      </c>
      <c r="P96" s="418" t="s">
        <v>371</v>
      </c>
      <c r="Q96" s="419" t="s">
        <v>122</v>
      </c>
      <c r="R96" s="420" t="s">
        <v>372</v>
      </c>
      <c r="S96" s="421" t="s">
        <v>373</v>
      </c>
      <c r="T96" s="421" t="s">
        <v>374</v>
      </c>
      <c r="U96" s="965" t="str">
        <f t="shared" si="4"/>
        <v>21</v>
      </c>
      <c r="V96" s="966"/>
      <c r="W96" s="966" t="str">
        <f>IF(S96="-","-",IF(R96="0","-",IF(R96+S96+T96=0,"-",S96)))</f>
        <v>2</v>
      </c>
      <c r="X96" s="966"/>
      <c r="Y96" s="966" t="str">
        <f>IF(S96="-","-",IF(R96="0","-",IF(R96+S96+T96=0,"-",T96)))</f>
        <v>10</v>
      </c>
      <c r="Z96" s="966"/>
      <c r="AA96" s="422">
        <f t="shared" si="7"/>
        <v>4</v>
      </c>
      <c r="AB96" s="355"/>
      <c r="AC96" s="355"/>
      <c r="AD96" s="355"/>
    </row>
    <row r="97" spans="1:30" s="32" customFormat="1" ht="13.5" hidden="1" customHeight="1" x14ac:dyDescent="0.15">
      <c r="A97" s="961"/>
      <c r="B97" s="962"/>
      <c r="C97" s="436"/>
      <c r="D97" s="49" t="s">
        <v>97</v>
      </c>
      <c r="E97" s="423" t="s">
        <v>375</v>
      </c>
      <c r="F97" s="384" t="s">
        <v>376</v>
      </c>
      <c r="G97" s="437" t="s">
        <v>377</v>
      </c>
      <c r="H97" s="385" t="s">
        <v>378</v>
      </c>
      <c r="I97" s="385" t="s">
        <v>379</v>
      </c>
      <c r="J97" s="385" t="s">
        <v>380</v>
      </c>
      <c r="K97" s="385" t="s">
        <v>381</v>
      </c>
      <c r="L97" s="385" t="s">
        <v>382</v>
      </c>
      <c r="M97" s="385" t="s">
        <v>189</v>
      </c>
      <c r="N97" s="385" t="s">
        <v>383</v>
      </c>
      <c r="O97" s="385" t="s">
        <v>381</v>
      </c>
      <c r="P97" s="385" t="s">
        <v>384</v>
      </c>
      <c r="Q97" s="438" t="s">
        <v>385</v>
      </c>
      <c r="R97" s="384" t="s">
        <v>383</v>
      </c>
      <c r="S97" s="437" t="s">
        <v>382</v>
      </c>
      <c r="T97" s="437" t="s">
        <v>386</v>
      </c>
      <c r="U97" s="967" t="str">
        <f>R97</f>
        <v>235.9</v>
      </c>
      <c r="V97" s="968"/>
      <c r="W97" s="949" t="str">
        <f>IF(S97="-","-",IF(LEFT(R97,1)="&lt;","-",S97))</f>
        <v>8.5</v>
      </c>
      <c r="X97" s="948"/>
      <c r="Y97" s="949" t="str">
        <f>IF(T97="-","-",IF(LEFT(R97,1)="&lt;","-",T97))</f>
        <v>45.9</v>
      </c>
      <c r="Z97" s="948"/>
      <c r="AA97" s="425">
        <f t="shared" si="7"/>
        <v>12</v>
      </c>
      <c r="AB97" s="439"/>
      <c r="AC97" s="439"/>
      <c r="AD97" s="439"/>
    </row>
    <row r="98" spans="1:30" s="21" customFormat="1" ht="13.5" customHeight="1" x14ac:dyDescent="0.15">
      <c r="A98" s="963"/>
      <c r="B98" s="964"/>
      <c r="C98" s="6"/>
      <c r="D98" s="50" t="s">
        <v>387</v>
      </c>
      <c r="E98" s="440" t="s">
        <v>375</v>
      </c>
      <c r="F98" s="441" t="str">
        <f>IF(F97="&lt;1.0","&lt;1",F97)</f>
        <v>24.3</v>
      </c>
      <c r="G98" s="442" t="str">
        <f t="shared" ref="G98:Q98" si="8">IF(G97="&lt;1.0","&lt;1",G97)</f>
        <v>25.9</v>
      </c>
      <c r="H98" s="443" t="str">
        <f t="shared" si="8"/>
        <v>29.5</v>
      </c>
      <c r="I98" s="443" t="str">
        <f t="shared" si="8"/>
        <v>15.5</v>
      </c>
      <c r="J98" s="443" t="str">
        <f t="shared" si="8"/>
        <v>30.9</v>
      </c>
      <c r="K98" s="443" t="str">
        <f t="shared" si="8"/>
        <v>50.4</v>
      </c>
      <c r="L98" s="443" t="str">
        <f t="shared" si="8"/>
        <v>8.5</v>
      </c>
      <c r="M98" s="443" t="str">
        <f t="shared" si="8"/>
        <v>21.3</v>
      </c>
      <c r="N98" s="443" t="str">
        <f t="shared" si="8"/>
        <v>235.9</v>
      </c>
      <c r="O98" s="443" t="str">
        <f t="shared" si="8"/>
        <v>50.4</v>
      </c>
      <c r="P98" s="443" t="str">
        <f t="shared" si="8"/>
        <v>23.8</v>
      </c>
      <c r="Q98" s="444" t="str">
        <f t="shared" si="8"/>
        <v>34.1</v>
      </c>
      <c r="R98" s="445" t="s">
        <v>389</v>
      </c>
      <c r="S98" s="442" t="s">
        <v>389</v>
      </c>
      <c r="T98" s="442" t="s">
        <v>389</v>
      </c>
      <c r="U98" s="969" t="str">
        <f t="shared" ref="U98:Z98" si="9">IF(U97="&lt;1.0","&lt;1",U97)</f>
        <v>235.9</v>
      </c>
      <c r="V98" s="970">
        <f t="shared" si="9"/>
        <v>0</v>
      </c>
      <c r="W98" s="971" t="str">
        <f t="shared" si="9"/>
        <v>8.5</v>
      </c>
      <c r="X98" s="972">
        <f t="shared" si="9"/>
        <v>0</v>
      </c>
      <c r="Y98" s="971" t="str">
        <f t="shared" si="9"/>
        <v>45.9</v>
      </c>
      <c r="Z98" s="972">
        <f t="shared" si="9"/>
        <v>0</v>
      </c>
      <c r="AA98" s="446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0" t="s">
        <v>67</v>
      </c>
      <c r="B99" s="951"/>
      <c r="C99" s="447"/>
      <c r="D99" s="448" t="s">
        <v>390</v>
      </c>
      <c r="E99" s="449" t="s">
        <v>104</v>
      </c>
      <c r="F99" s="420" t="s">
        <v>391</v>
      </c>
      <c r="G99" s="421" t="s">
        <v>392</v>
      </c>
      <c r="H99" s="418" t="s">
        <v>391</v>
      </c>
      <c r="I99" s="418" t="s">
        <v>140</v>
      </c>
      <c r="J99" s="418" t="s">
        <v>140</v>
      </c>
      <c r="K99" s="418" t="s">
        <v>140</v>
      </c>
      <c r="L99" s="418" t="s">
        <v>391</v>
      </c>
      <c r="M99" s="418" t="s">
        <v>140</v>
      </c>
      <c r="N99" s="418" t="s">
        <v>392</v>
      </c>
      <c r="O99" s="418" t="s">
        <v>234</v>
      </c>
      <c r="P99" s="418" t="s">
        <v>236</v>
      </c>
      <c r="Q99" s="450" t="s">
        <v>236</v>
      </c>
      <c r="R99" s="420" t="s">
        <v>234</v>
      </c>
      <c r="S99" s="421" t="s">
        <v>140</v>
      </c>
      <c r="T99" s="421" t="s">
        <v>391</v>
      </c>
      <c r="U99" s="956" t="str">
        <f t="shared" si="4"/>
        <v>0.06</v>
      </c>
      <c r="V99" s="957"/>
      <c r="W99" s="958" t="str">
        <f t="shared" si="5"/>
        <v>&lt;0.02</v>
      </c>
      <c r="X99" s="957"/>
      <c r="Y99" s="958" t="str">
        <f t="shared" si="6"/>
        <v>0.02</v>
      </c>
      <c r="Z99" s="957"/>
      <c r="AA99" s="422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393</v>
      </c>
      <c r="E100" s="451" t="s">
        <v>104</v>
      </c>
      <c r="F100" s="369" t="s">
        <v>148</v>
      </c>
      <c r="G100" s="372" t="s">
        <v>148</v>
      </c>
      <c r="H100" s="370" t="s">
        <v>308</v>
      </c>
      <c r="I100" s="370" t="s">
        <v>394</v>
      </c>
      <c r="J100" s="370" t="s">
        <v>148</v>
      </c>
      <c r="K100" s="370" t="s">
        <v>395</v>
      </c>
      <c r="L100" s="370" t="s">
        <v>313</v>
      </c>
      <c r="M100" s="370" t="s">
        <v>396</v>
      </c>
      <c r="N100" s="370" t="s">
        <v>313</v>
      </c>
      <c r="O100" s="370" t="s">
        <v>308</v>
      </c>
      <c r="P100" s="370" t="s">
        <v>148</v>
      </c>
      <c r="Q100" s="426" t="s">
        <v>148</v>
      </c>
      <c r="R100" s="369" t="s">
        <v>396</v>
      </c>
      <c r="S100" s="372" t="s">
        <v>148</v>
      </c>
      <c r="T100" s="372" t="s">
        <v>397</v>
      </c>
      <c r="U100" s="947" t="str">
        <f t="shared" si="4"/>
        <v>1.4</v>
      </c>
      <c r="V100" s="948"/>
      <c r="W100" s="949" t="str">
        <f t="shared" si="5"/>
        <v>&lt;0.5</v>
      </c>
      <c r="X100" s="948"/>
      <c r="Y100" s="949" t="str">
        <f t="shared" si="6"/>
        <v>0.5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452" t="s">
        <v>398</v>
      </c>
      <c r="E101" s="453" t="s">
        <v>399</v>
      </c>
      <c r="F101" s="391" t="s">
        <v>122</v>
      </c>
      <c r="G101" s="372" t="s">
        <v>400</v>
      </c>
      <c r="H101" s="370" t="s">
        <v>401</v>
      </c>
      <c r="I101" s="370" t="s">
        <v>402</v>
      </c>
      <c r="J101" s="370" t="s">
        <v>403</v>
      </c>
      <c r="K101" s="370" t="s">
        <v>404</v>
      </c>
      <c r="L101" s="370" t="s">
        <v>405</v>
      </c>
      <c r="M101" s="370" t="s">
        <v>406</v>
      </c>
      <c r="N101" s="370" t="s">
        <v>407</v>
      </c>
      <c r="O101" s="370" t="s">
        <v>408</v>
      </c>
      <c r="P101" s="370" t="s">
        <v>409</v>
      </c>
      <c r="Q101" s="426" t="s">
        <v>408</v>
      </c>
      <c r="R101" s="369" t="s">
        <v>407</v>
      </c>
      <c r="S101" s="372" t="s">
        <v>409</v>
      </c>
      <c r="T101" s="372" t="s">
        <v>410</v>
      </c>
      <c r="U101" s="947" t="str">
        <f t="shared" si="4"/>
        <v>0.284</v>
      </c>
      <c r="V101" s="948"/>
      <c r="W101" s="949" t="str">
        <f t="shared" si="5"/>
        <v>0.111</v>
      </c>
      <c r="X101" s="948"/>
      <c r="Y101" s="949" t="str">
        <f t="shared" si="6"/>
        <v>0.158</v>
      </c>
      <c r="Z101" s="948"/>
      <c r="AA101" s="425">
        <f t="shared" si="7"/>
        <v>11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411</v>
      </c>
      <c r="E102" s="453" t="s">
        <v>104</v>
      </c>
      <c r="F102" s="369" t="s">
        <v>412</v>
      </c>
      <c r="G102" s="372" t="s">
        <v>330</v>
      </c>
      <c r="H102" s="370" t="s">
        <v>329</v>
      </c>
      <c r="I102" s="370" t="s">
        <v>348</v>
      </c>
      <c r="J102" s="370" t="s">
        <v>348</v>
      </c>
      <c r="K102" s="370" t="s">
        <v>369</v>
      </c>
      <c r="L102" s="370" t="s">
        <v>370</v>
      </c>
      <c r="M102" s="370" t="s">
        <v>370</v>
      </c>
      <c r="N102" s="370" t="s">
        <v>287</v>
      </c>
      <c r="O102" s="370" t="s">
        <v>370</v>
      </c>
      <c r="P102" s="370" t="s">
        <v>369</v>
      </c>
      <c r="Q102" s="426" t="s">
        <v>413</v>
      </c>
      <c r="R102" s="369" t="s">
        <v>287</v>
      </c>
      <c r="S102" s="372" t="s">
        <v>370</v>
      </c>
      <c r="T102" s="372" t="s">
        <v>414</v>
      </c>
      <c r="U102" s="947" t="str">
        <f t="shared" si="4"/>
        <v>21</v>
      </c>
      <c r="V102" s="948"/>
      <c r="W102" s="949" t="str">
        <f t="shared" si="5"/>
        <v>2</v>
      </c>
      <c r="X102" s="948"/>
      <c r="Y102" s="949" t="str">
        <f t="shared" si="6"/>
        <v>7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68</v>
      </c>
      <c r="E103" s="453" t="s">
        <v>104</v>
      </c>
      <c r="F103" s="391" t="s">
        <v>122</v>
      </c>
      <c r="G103" s="394" t="s">
        <v>122</v>
      </c>
      <c r="H103" s="392" t="s">
        <v>122</v>
      </c>
      <c r="I103" s="370" t="s">
        <v>344</v>
      </c>
      <c r="J103" s="392" t="s">
        <v>122</v>
      </c>
      <c r="K103" s="392" t="s">
        <v>122</v>
      </c>
      <c r="L103" s="392" t="s">
        <v>122</v>
      </c>
      <c r="M103" s="392" t="s">
        <v>122</v>
      </c>
      <c r="N103" s="392" t="s">
        <v>122</v>
      </c>
      <c r="O103" s="392" t="s">
        <v>122</v>
      </c>
      <c r="P103" s="392" t="s">
        <v>122</v>
      </c>
      <c r="Q103" s="424" t="s">
        <v>122</v>
      </c>
      <c r="R103" s="369" t="s">
        <v>344</v>
      </c>
      <c r="S103" s="372" t="s">
        <v>344</v>
      </c>
      <c r="T103" s="372" t="s">
        <v>344</v>
      </c>
      <c r="U103" s="947" t="str">
        <f t="shared" si="4"/>
        <v>1.5</v>
      </c>
      <c r="V103" s="948"/>
      <c r="W103" s="949" t="str">
        <f t="shared" si="5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3" t="s">
        <v>415</v>
      </c>
      <c r="E104" s="453" t="s">
        <v>104</v>
      </c>
      <c r="F104" s="369" t="s">
        <v>416</v>
      </c>
      <c r="G104" s="372" t="s">
        <v>269</v>
      </c>
      <c r="H104" s="370" t="s">
        <v>417</v>
      </c>
      <c r="I104" s="370" t="s">
        <v>418</v>
      </c>
      <c r="J104" s="370" t="s">
        <v>319</v>
      </c>
      <c r="K104" s="370" t="s">
        <v>419</v>
      </c>
      <c r="L104" s="370" t="s">
        <v>420</v>
      </c>
      <c r="M104" s="370" t="s">
        <v>421</v>
      </c>
      <c r="N104" s="370" t="s">
        <v>422</v>
      </c>
      <c r="O104" s="370" t="s">
        <v>423</v>
      </c>
      <c r="P104" s="370" t="s">
        <v>271</v>
      </c>
      <c r="Q104" s="426" t="s">
        <v>422</v>
      </c>
      <c r="R104" s="369" t="s">
        <v>271</v>
      </c>
      <c r="S104" s="372" t="s">
        <v>319</v>
      </c>
      <c r="T104" s="372" t="s">
        <v>269</v>
      </c>
      <c r="U104" s="947" t="str">
        <f t="shared" si="4"/>
        <v>11.9</v>
      </c>
      <c r="V104" s="948"/>
      <c r="W104" s="949" t="str">
        <f t="shared" si="5"/>
        <v>7.1</v>
      </c>
      <c r="X104" s="948"/>
      <c r="Y104" s="949" t="str">
        <f t="shared" si="6"/>
        <v>9.4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69</v>
      </c>
      <c r="E105" s="453" t="s">
        <v>104</v>
      </c>
      <c r="F105" s="391" t="s">
        <v>122</v>
      </c>
      <c r="G105" s="394" t="s">
        <v>122</v>
      </c>
      <c r="H105" s="392" t="s">
        <v>122</v>
      </c>
      <c r="I105" s="370" t="s">
        <v>149</v>
      </c>
      <c r="J105" s="392" t="s">
        <v>122</v>
      </c>
      <c r="K105" s="392" t="s">
        <v>122</v>
      </c>
      <c r="L105" s="392" t="s">
        <v>122</v>
      </c>
      <c r="M105" s="392" t="s">
        <v>122</v>
      </c>
      <c r="N105" s="392" t="s">
        <v>122</v>
      </c>
      <c r="O105" s="392" t="s">
        <v>122</v>
      </c>
      <c r="P105" s="392" t="s">
        <v>122</v>
      </c>
      <c r="Q105" s="424" t="s">
        <v>122</v>
      </c>
      <c r="R105" s="369" t="s">
        <v>149</v>
      </c>
      <c r="S105" s="372" t="s">
        <v>149</v>
      </c>
      <c r="T105" s="372" t="s">
        <v>149</v>
      </c>
      <c r="U105" s="947" t="str">
        <f t="shared" si="4"/>
        <v>&lt;1.0</v>
      </c>
      <c r="V105" s="948"/>
      <c r="W105" s="949" t="str">
        <f t="shared" si="5"/>
        <v>-</v>
      </c>
      <c r="X105" s="948"/>
      <c r="Y105" s="949" t="str">
        <f t="shared" si="6"/>
        <v>-</v>
      </c>
      <c r="Z105" s="948"/>
      <c r="AA105" s="425">
        <f t="shared" si="7"/>
        <v>1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70</v>
      </c>
      <c r="E106" s="453" t="s">
        <v>104</v>
      </c>
      <c r="F106" s="369" t="s">
        <v>424</v>
      </c>
      <c r="G106" s="372" t="s">
        <v>425</v>
      </c>
      <c r="H106" s="370" t="s">
        <v>426</v>
      </c>
      <c r="I106" s="370" t="s">
        <v>177</v>
      </c>
      <c r="J106" s="370" t="s">
        <v>173</v>
      </c>
      <c r="K106" s="370" t="s">
        <v>427</v>
      </c>
      <c r="L106" s="370" t="s">
        <v>428</v>
      </c>
      <c r="M106" s="370" t="s">
        <v>429</v>
      </c>
      <c r="N106" s="370" t="s">
        <v>273</v>
      </c>
      <c r="O106" s="370" t="s">
        <v>430</v>
      </c>
      <c r="P106" s="370" t="s">
        <v>177</v>
      </c>
      <c r="Q106" s="426" t="s">
        <v>431</v>
      </c>
      <c r="R106" s="369" t="s">
        <v>428</v>
      </c>
      <c r="S106" s="372" t="s">
        <v>424</v>
      </c>
      <c r="T106" s="372" t="s">
        <v>432</v>
      </c>
      <c r="U106" s="947" t="str">
        <f t="shared" si="4"/>
        <v>23.2</v>
      </c>
      <c r="V106" s="948"/>
      <c r="W106" s="949" t="str">
        <f t="shared" si="5"/>
        <v>13.2</v>
      </c>
      <c r="X106" s="948"/>
      <c r="Y106" s="949" t="str">
        <f t="shared" si="6"/>
        <v>19.3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71</v>
      </c>
      <c r="E107" s="453" t="s">
        <v>104</v>
      </c>
      <c r="F107" s="369" t="s">
        <v>331</v>
      </c>
      <c r="G107" s="372" t="s">
        <v>326</v>
      </c>
      <c r="H107" s="370" t="s">
        <v>433</v>
      </c>
      <c r="I107" s="370" t="s">
        <v>434</v>
      </c>
      <c r="J107" s="370" t="s">
        <v>421</v>
      </c>
      <c r="K107" s="370" t="s">
        <v>416</v>
      </c>
      <c r="L107" s="370" t="s">
        <v>435</v>
      </c>
      <c r="M107" s="370" t="s">
        <v>436</v>
      </c>
      <c r="N107" s="370" t="s">
        <v>317</v>
      </c>
      <c r="O107" s="370" t="s">
        <v>422</v>
      </c>
      <c r="P107" s="370" t="s">
        <v>437</v>
      </c>
      <c r="Q107" s="426" t="s">
        <v>438</v>
      </c>
      <c r="R107" s="369" t="s">
        <v>437</v>
      </c>
      <c r="S107" s="372" t="s">
        <v>326</v>
      </c>
      <c r="T107" s="372" t="s">
        <v>439</v>
      </c>
      <c r="U107" s="947" t="str">
        <f t="shared" si="4"/>
        <v>10.8</v>
      </c>
      <c r="V107" s="948"/>
      <c r="W107" s="949" t="str">
        <f t="shared" si="5"/>
        <v>5.8</v>
      </c>
      <c r="X107" s="948"/>
      <c r="Y107" s="949" t="str">
        <f t="shared" si="6"/>
        <v>9.0</v>
      </c>
      <c r="Z107" s="948"/>
      <c r="AA107" s="425">
        <f t="shared" si="7"/>
        <v>12</v>
      </c>
      <c r="AB107" s="355"/>
      <c r="AC107" s="355"/>
      <c r="AD107" s="355"/>
    </row>
    <row r="108" spans="1:30" s="21" customFormat="1" ht="13.5" customHeight="1" x14ac:dyDescent="0.15">
      <c r="A108" s="952"/>
      <c r="B108" s="953"/>
      <c r="C108" s="4"/>
      <c r="D108" s="49" t="s">
        <v>72</v>
      </c>
      <c r="E108" s="453" t="s">
        <v>104</v>
      </c>
      <c r="F108" s="369" t="s">
        <v>191</v>
      </c>
      <c r="G108" s="372" t="s">
        <v>382</v>
      </c>
      <c r="H108" s="370" t="s">
        <v>423</v>
      </c>
      <c r="I108" s="370" t="s">
        <v>440</v>
      </c>
      <c r="J108" s="370" t="s">
        <v>379</v>
      </c>
      <c r="K108" s="370" t="s">
        <v>441</v>
      </c>
      <c r="L108" s="370" t="s">
        <v>442</v>
      </c>
      <c r="M108" s="370" t="s">
        <v>443</v>
      </c>
      <c r="N108" s="370" t="s">
        <v>423</v>
      </c>
      <c r="O108" s="370" t="s">
        <v>444</v>
      </c>
      <c r="P108" s="370" t="s">
        <v>441</v>
      </c>
      <c r="Q108" s="426" t="s">
        <v>445</v>
      </c>
      <c r="R108" s="369" t="s">
        <v>442</v>
      </c>
      <c r="S108" s="372" t="s">
        <v>382</v>
      </c>
      <c r="T108" s="372" t="s">
        <v>446</v>
      </c>
      <c r="U108" s="947" t="str">
        <f t="shared" si="4"/>
        <v>18.5</v>
      </c>
      <c r="V108" s="948"/>
      <c r="W108" s="949" t="str">
        <f t="shared" si="5"/>
        <v>8.5</v>
      </c>
      <c r="X108" s="948"/>
      <c r="Y108" s="949" t="str">
        <f t="shared" si="6"/>
        <v>13.9</v>
      </c>
      <c r="Z108" s="948"/>
      <c r="AA108" s="425">
        <f t="shared" si="7"/>
        <v>12</v>
      </c>
      <c r="AB108" s="355"/>
      <c r="AC108" s="355"/>
      <c r="AD108" s="355"/>
    </row>
    <row r="109" spans="1:30" s="21" customFormat="1" ht="13.5" customHeight="1" x14ac:dyDescent="0.15">
      <c r="A109" s="952"/>
      <c r="B109" s="953"/>
      <c r="C109" s="4"/>
      <c r="D109" s="3" t="s">
        <v>447</v>
      </c>
      <c r="E109" s="453" t="s">
        <v>104</v>
      </c>
      <c r="F109" s="391" t="s">
        <v>122</v>
      </c>
      <c r="G109" s="394" t="s">
        <v>122</v>
      </c>
      <c r="H109" s="392" t="s">
        <v>122</v>
      </c>
      <c r="I109" s="370" t="s">
        <v>441</v>
      </c>
      <c r="J109" s="392" t="s">
        <v>122</v>
      </c>
      <c r="K109" s="392" t="s">
        <v>122</v>
      </c>
      <c r="L109" s="392" t="s">
        <v>122</v>
      </c>
      <c r="M109" s="392" t="s">
        <v>122</v>
      </c>
      <c r="N109" s="392" t="s">
        <v>122</v>
      </c>
      <c r="O109" s="392" t="s">
        <v>122</v>
      </c>
      <c r="P109" s="392" t="s">
        <v>122</v>
      </c>
      <c r="Q109" s="424" t="s">
        <v>122</v>
      </c>
      <c r="R109" s="369" t="s">
        <v>441</v>
      </c>
      <c r="S109" s="372" t="s">
        <v>441</v>
      </c>
      <c r="T109" s="372" t="s">
        <v>441</v>
      </c>
      <c r="U109" s="947" t="str">
        <f t="shared" si="4"/>
        <v>15.0</v>
      </c>
      <c r="V109" s="948"/>
      <c r="W109" s="949" t="str">
        <f t="shared" si="5"/>
        <v>-</v>
      </c>
      <c r="X109" s="948"/>
      <c r="Y109" s="949" t="str">
        <f t="shared" si="6"/>
        <v>-</v>
      </c>
      <c r="Z109" s="948"/>
      <c r="AA109" s="425">
        <f t="shared" si="7"/>
        <v>1</v>
      </c>
      <c r="AB109" s="355"/>
      <c r="AC109" s="355"/>
      <c r="AD109" s="355"/>
    </row>
    <row r="110" spans="1:30" s="25" customFormat="1" ht="13.5" customHeight="1" x14ac:dyDescent="0.15">
      <c r="A110" s="952"/>
      <c r="B110" s="953"/>
      <c r="C110" s="4"/>
      <c r="D110" s="3" t="s">
        <v>73</v>
      </c>
      <c r="E110" s="453" t="s">
        <v>104</v>
      </c>
      <c r="F110" s="391" t="s">
        <v>122</v>
      </c>
      <c r="G110" s="394" t="s">
        <v>122</v>
      </c>
      <c r="H110" s="392" t="s">
        <v>122</v>
      </c>
      <c r="I110" s="370" t="s">
        <v>335</v>
      </c>
      <c r="J110" s="392" t="s">
        <v>122</v>
      </c>
      <c r="K110" s="392" t="s">
        <v>122</v>
      </c>
      <c r="L110" s="392" t="s">
        <v>122</v>
      </c>
      <c r="M110" s="392" t="s">
        <v>122</v>
      </c>
      <c r="N110" s="392" t="s">
        <v>122</v>
      </c>
      <c r="O110" s="392" t="s">
        <v>122</v>
      </c>
      <c r="P110" s="392" t="s">
        <v>122</v>
      </c>
      <c r="Q110" s="424" t="s">
        <v>122</v>
      </c>
      <c r="R110" s="369" t="s">
        <v>335</v>
      </c>
      <c r="S110" s="372" t="s">
        <v>335</v>
      </c>
      <c r="T110" s="372" t="s">
        <v>335</v>
      </c>
      <c r="U110" s="947" t="str">
        <f t="shared" si="4"/>
        <v>1.8</v>
      </c>
      <c r="V110" s="948"/>
      <c r="W110" s="949" t="str">
        <f t="shared" si="5"/>
        <v>-</v>
      </c>
      <c r="X110" s="948"/>
      <c r="Y110" s="949" t="str">
        <f t="shared" si="6"/>
        <v>-</v>
      </c>
      <c r="Z110" s="948"/>
      <c r="AA110" s="425">
        <f t="shared" si="7"/>
        <v>1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74</v>
      </c>
      <c r="E111" s="453" t="s">
        <v>448</v>
      </c>
      <c r="F111" s="369" t="s">
        <v>449</v>
      </c>
      <c r="G111" s="372" t="s">
        <v>291</v>
      </c>
      <c r="H111" s="370" t="s">
        <v>450</v>
      </c>
      <c r="I111" s="370" t="s">
        <v>451</v>
      </c>
      <c r="J111" s="370" t="s">
        <v>452</v>
      </c>
      <c r="K111" s="370" t="s">
        <v>453</v>
      </c>
      <c r="L111" s="370" t="s">
        <v>454</v>
      </c>
      <c r="M111" s="370" t="s">
        <v>455</v>
      </c>
      <c r="N111" s="370" t="s">
        <v>456</v>
      </c>
      <c r="O111" s="370" t="s">
        <v>457</v>
      </c>
      <c r="P111" s="370" t="s">
        <v>458</v>
      </c>
      <c r="Q111" s="426" t="s">
        <v>459</v>
      </c>
      <c r="R111" s="369" t="s">
        <v>458</v>
      </c>
      <c r="S111" s="372" t="s">
        <v>291</v>
      </c>
      <c r="T111" s="372" t="s">
        <v>453</v>
      </c>
      <c r="U111" s="947" t="str">
        <f t="shared" si="4"/>
        <v>146</v>
      </c>
      <c r="V111" s="948"/>
      <c r="W111" s="949" t="str">
        <f t="shared" si="5"/>
        <v>79</v>
      </c>
      <c r="X111" s="948"/>
      <c r="Y111" s="949" t="str">
        <f t="shared" si="6"/>
        <v>116</v>
      </c>
      <c r="Z111" s="948"/>
      <c r="AA111" s="425">
        <f t="shared" si="7"/>
        <v>12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49" t="s">
        <v>75</v>
      </c>
      <c r="E112" s="453" t="s">
        <v>104</v>
      </c>
      <c r="F112" s="369" t="s">
        <v>460</v>
      </c>
      <c r="G112" s="372" t="s">
        <v>461</v>
      </c>
      <c r="H112" s="370" t="s">
        <v>261</v>
      </c>
      <c r="I112" s="370" t="s">
        <v>462</v>
      </c>
      <c r="J112" s="370" t="s">
        <v>132</v>
      </c>
      <c r="K112" s="370" t="s">
        <v>463</v>
      </c>
      <c r="L112" s="370" t="s">
        <v>462</v>
      </c>
      <c r="M112" s="370" t="s">
        <v>464</v>
      </c>
      <c r="N112" s="370" t="s">
        <v>465</v>
      </c>
      <c r="O112" s="370" t="s">
        <v>466</v>
      </c>
      <c r="P112" s="370" t="s">
        <v>265</v>
      </c>
      <c r="Q112" s="426" t="s">
        <v>467</v>
      </c>
      <c r="R112" s="369" t="s">
        <v>265</v>
      </c>
      <c r="S112" s="372" t="s">
        <v>132</v>
      </c>
      <c r="T112" s="372" t="s">
        <v>468</v>
      </c>
      <c r="U112" s="947" t="str">
        <f t="shared" si="4"/>
        <v>0.062</v>
      </c>
      <c r="V112" s="948"/>
      <c r="W112" s="949" t="str">
        <f t="shared" si="5"/>
        <v>&lt;0.005</v>
      </c>
      <c r="X112" s="948"/>
      <c r="Y112" s="949" t="str">
        <f t="shared" si="6"/>
        <v>0.021</v>
      </c>
      <c r="Z112" s="948"/>
      <c r="AA112" s="425">
        <f t="shared" si="7"/>
        <v>12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9" t="s">
        <v>76</v>
      </c>
      <c r="E113" s="453" t="s">
        <v>104</v>
      </c>
      <c r="F113" s="391" t="s">
        <v>122</v>
      </c>
      <c r="G113" s="394" t="s">
        <v>122</v>
      </c>
      <c r="H113" s="392" t="s">
        <v>122</v>
      </c>
      <c r="I113" s="370" t="s">
        <v>310</v>
      </c>
      <c r="J113" s="392" t="s">
        <v>122</v>
      </c>
      <c r="K113" s="392" t="s">
        <v>122</v>
      </c>
      <c r="L113" s="392" t="s">
        <v>122</v>
      </c>
      <c r="M113" s="392" t="s">
        <v>122</v>
      </c>
      <c r="N113" s="392" t="s">
        <v>122</v>
      </c>
      <c r="O113" s="392" t="s">
        <v>122</v>
      </c>
      <c r="P113" s="392" t="s">
        <v>122</v>
      </c>
      <c r="Q113" s="424" t="s">
        <v>122</v>
      </c>
      <c r="R113" s="369" t="s">
        <v>310</v>
      </c>
      <c r="S113" s="372" t="s">
        <v>310</v>
      </c>
      <c r="T113" s="372" t="s">
        <v>310</v>
      </c>
      <c r="U113" s="947" t="str">
        <f t="shared" si="4"/>
        <v>1.3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3" t="s">
        <v>77</v>
      </c>
      <c r="E114" s="453" t="s">
        <v>104</v>
      </c>
      <c r="F114" s="455" t="s">
        <v>122</v>
      </c>
      <c r="G114" s="456" t="s">
        <v>122</v>
      </c>
      <c r="H114" s="457" t="s">
        <v>122</v>
      </c>
      <c r="I114" s="457" t="s">
        <v>122</v>
      </c>
      <c r="J114" s="457" t="s">
        <v>122</v>
      </c>
      <c r="K114" s="457" t="s">
        <v>122</v>
      </c>
      <c r="L114" s="457" t="s">
        <v>122</v>
      </c>
      <c r="M114" s="457" t="s">
        <v>122</v>
      </c>
      <c r="N114" s="458">
        <v>4.8000000000000001E-2</v>
      </c>
      <c r="O114" s="457" t="s">
        <v>122</v>
      </c>
      <c r="P114" s="457" t="s">
        <v>122</v>
      </c>
      <c r="Q114" s="459" t="s">
        <v>122</v>
      </c>
      <c r="R114" s="427">
        <v>4.8000000000000001E-2</v>
      </c>
      <c r="S114" s="387">
        <v>4.8000000000000001E-2</v>
      </c>
      <c r="T114" s="387">
        <v>4.8000000000000001E-2</v>
      </c>
      <c r="U114" s="947">
        <f t="shared" si="4"/>
        <v>4.8000000000000001E-2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25" customFormat="1" ht="13.5" customHeight="1" x14ac:dyDescent="0.15">
      <c r="A115" s="952"/>
      <c r="B115" s="953"/>
      <c r="C115" s="4"/>
      <c r="D115" s="41" t="s">
        <v>78</v>
      </c>
      <c r="E115" s="453" t="s">
        <v>104</v>
      </c>
      <c r="F115" s="455" t="s">
        <v>122</v>
      </c>
      <c r="G115" s="456" t="s">
        <v>122</v>
      </c>
      <c r="H115" s="457" t="s">
        <v>122</v>
      </c>
      <c r="I115" s="457" t="s">
        <v>122</v>
      </c>
      <c r="J115" s="457" t="s">
        <v>122</v>
      </c>
      <c r="K115" s="457" t="s">
        <v>122</v>
      </c>
      <c r="L115" s="457" t="s">
        <v>122</v>
      </c>
      <c r="M115" s="457" t="s">
        <v>122</v>
      </c>
      <c r="N115" s="458">
        <v>3.5999999999999997E-2</v>
      </c>
      <c r="O115" s="457" t="s">
        <v>122</v>
      </c>
      <c r="P115" s="457" t="s">
        <v>122</v>
      </c>
      <c r="Q115" s="459" t="s">
        <v>122</v>
      </c>
      <c r="R115" s="427">
        <v>3.5999999999999997E-2</v>
      </c>
      <c r="S115" s="387">
        <v>3.5999999999999997E-2</v>
      </c>
      <c r="T115" s="387">
        <v>3.5999999999999997E-2</v>
      </c>
      <c r="U115" s="947">
        <f t="shared" si="4"/>
        <v>3.5999999999999997E-2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25">
        <f t="shared" si="7"/>
        <v>1</v>
      </c>
      <c r="AB115" s="454"/>
      <c r="AC115" s="454"/>
      <c r="AD115" s="454"/>
    </row>
    <row r="116" spans="1:30" s="25" customFormat="1" ht="13.5" customHeight="1" x14ac:dyDescent="0.15">
      <c r="A116" s="952"/>
      <c r="B116" s="953"/>
      <c r="C116" s="4"/>
      <c r="D116" s="26" t="s">
        <v>79</v>
      </c>
      <c r="E116" s="453" t="s">
        <v>104</v>
      </c>
      <c r="F116" s="455" t="s">
        <v>122</v>
      </c>
      <c r="G116" s="456" t="s">
        <v>122</v>
      </c>
      <c r="H116" s="457" t="s">
        <v>122</v>
      </c>
      <c r="I116" s="457" t="s">
        <v>122</v>
      </c>
      <c r="J116" s="457" t="s">
        <v>122</v>
      </c>
      <c r="K116" s="457" t="s">
        <v>122</v>
      </c>
      <c r="L116" s="457" t="s">
        <v>122</v>
      </c>
      <c r="M116" s="457" t="s">
        <v>122</v>
      </c>
      <c r="N116" s="458">
        <v>2E-3</v>
      </c>
      <c r="O116" s="457" t="s">
        <v>122</v>
      </c>
      <c r="P116" s="457" t="s">
        <v>122</v>
      </c>
      <c r="Q116" s="459" t="s">
        <v>122</v>
      </c>
      <c r="R116" s="427">
        <v>2E-3</v>
      </c>
      <c r="S116" s="387">
        <v>2E-3</v>
      </c>
      <c r="T116" s="387">
        <v>2E-3</v>
      </c>
      <c r="U116" s="947">
        <f t="shared" si="4"/>
        <v>2E-3</v>
      </c>
      <c r="V116" s="948"/>
      <c r="W116" s="949" t="str">
        <f t="shared" si="5"/>
        <v>-</v>
      </c>
      <c r="X116" s="948"/>
      <c r="Y116" s="949" t="str">
        <f t="shared" si="6"/>
        <v>-</v>
      </c>
      <c r="Z116" s="948"/>
      <c r="AA116" s="425">
        <f t="shared" si="7"/>
        <v>1</v>
      </c>
      <c r="AB116" s="454"/>
      <c r="AC116" s="454"/>
      <c r="AD116" s="454"/>
    </row>
    <row r="117" spans="1:30" s="36" customFormat="1" ht="13.5" customHeight="1" x14ac:dyDescent="0.15">
      <c r="A117" s="952"/>
      <c r="B117" s="953"/>
      <c r="C117" s="4"/>
      <c r="D117" s="26" t="s">
        <v>80</v>
      </c>
      <c r="E117" s="453" t="s">
        <v>104</v>
      </c>
      <c r="F117" s="455" t="s">
        <v>122</v>
      </c>
      <c r="G117" s="456" t="s">
        <v>122</v>
      </c>
      <c r="H117" s="457" t="s">
        <v>122</v>
      </c>
      <c r="I117" s="457" t="s">
        <v>122</v>
      </c>
      <c r="J117" s="457" t="s">
        <v>122</v>
      </c>
      <c r="K117" s="457" t="s">
        <v>122</v>
      </c>
      <c r="L117" s="457" t="s">
        <v>122</v>
      </c>
      <c r="M117" s="457" t="s">
        <v>122</v>
      </c>
      <c r="N117" s="458">
        <v>8.9999999999999993E-3</v>
      </c>
      <c r="O117" s="457" t="s">
        <v>122</v>
      </c>
      <c r="P117" s="457" t="s">
        <v>122</v>
      </c>
      <c r="Q117" s="459" t="s">
        <v>122</v>
      </c>
      <c r="R117" s="427">
        <v>8.9999999999999993E-3</v>
      </c>
      <c r="S117" s="387">
        <v>8.9999999999999993E-3</v>
      </c>
      <c r="T117" s="387">
        <v>8.9999999999999993E-3</v>
      </c>
      <c r="U117" s="947">
        <f t="shared" si="4"/>
        <v>8.9999999999999993E-3</v>
      </c>
      <c r="V117" s="948"/>
      <c r="W117" s="949" t="str">
        <f t="shared" si="5"/>
        <v>-</v>
      </c>
      <c r="X117" s="948"/>
      <c r="Y117" s="949" t="str">
        <f t="shared" si="6"/>
        <v>-</v>
      </c>
      <c r="Z117" s="948"/>
      <c r="AA117" s="460">
        <f>12-COUNTIF(F117:Q117,"-")</f>
        <v>1</v>
      </c>
      <c r="AB117" s="461"/>
      <c r="AC117" s="461"/>
      <c r="AD117" s="461"/>
    </row>
    <row r="118" spans="1:30" ht="13.5" customHeight="1" x14ac:dyDescent="0.15">
      <c r="A118" s="954"/>
      <c r="B118" s="955"/>
      <c r="C118" s="462"/>
      <c r="D118" s="29" t="s">
        <v>81</v>
      </c>
      <c r="E118" s="463" t="s">
        <v>104</v>
      </c>
      <c r="F118" s="464" t="s">
        <v>122</v>
      </c>
      <c r="G118" s="465" t="s">
        <v>122</v>
      </c>
      <c r="H118" s="466" t="s">
        <v>122</v>
      </c>
      <c r="I118" s="466" t="s">
        <v>122</v>
      </c>
      <c r="J118" s="466" t="s">
        <v>122</v>
      </c>
      <c r="K118" s="466" t="s">
        <v>122</v>
      </c>
      <c r="L118" s="466" t="s">
        <v>122</v>
      </c>
      <c r="M118" s="466" t="s">
        <v>122</v>
      </c>
      <c r="N118" s="467" t="s">
        <v>131</v>
      </c>
      <c r="O118" s="468" t="s">
        <v>122</v>
      </c>
      <c r="P118" s="468" t="s">
        <v>122</v>
      </c>
      <c r="Q118" s="469" t="s">
        <v>122</v>
      </c>
      <c r="R118" s="470" t="s">
        <v>131</v>
      </c>
      <c r="S118" s="471" t="s">
        <v>131</v>
      </c>
      <c r="T118" s="471" t="s">
        <v>131</v>
      </c>
      <c r="U118" s="941" t="str">
        <f t="shared" si="4"/>
        <v>&lt;0.001</v>
      </c>
      <c r="V118" s="942"/>
      <c r="W118" s="943" t="str">
        <f t="shared" si="5"/>
        <v>-</v>
      </c>
      <c r="X118" s="942"/>
      <c r="Y118" s="943" t="str">
        <f t="shared" si="6"/>
        <v>-</v>
      </c>
      <c r="Z118" s="942"/>
      <c r="AA118" s="472">
        <f>12-COUNTIF(F118:Q118,"-")</f>
        <v>1</v>
      </c>
      <c r="AB118" s="355"/>
      <c r="AC118" s="355"/>
    </row>
    <row r="119" spans="1:30" ht="65.099999999999994" customHeight="1" x14ac:dyDescent="0.15">
      <c r="A119" s="42"/>
      <c r="B119" s="400"/>
      <c r="C119" s="42"/>
      <c r="D119" s="43" t="s">
        <v>119</v>
      </c>
      <c r="E119" s="44"/>
      <c r="F119" s="401" t="s">
        <v>122</v>
      </c>
      <c r="G119" s="402" t="s">
        <v>122</v>
      </c>
      <c r="H119" s="402" t="s">
        <v>122</v>
      </c>
      <c r="I119" s="402" t="s">
        <v>122</v>
      </c>
      <c r="J119" s="402" t="s">
        <v>122</v>
      </c>
      <c r="K119" s="402" t="s">
        <v>122</v>
      </c>
      <c r="L119" s="402" t="s">
        <v>122</v>
      </c>
      <c r="M119" s="402" t="s">
        <v>122</v>
      </c>
      <c r="N119" s="402" t="s">
        <v>122</v>
      </c>
      <c r="O119" s="402" t="s">
        <v>122</v>
      </c>
      <c r="P119" s="402" t="s">
        <v>122</v>
      </c>
      <c r="Q119" s="402" t="s">
        <v>122</v>
      </c>
      <c r="R119" s="403" t="s">
        <v>122</v>
      </c>
      <c r="S119" s="403" t="s">
        <v>122</v>
      </c>
      <c r="T119" s="404" t="s">
        <v>122</v>
      </c>
      <c r="U119" s="944" t="s">
        <v>220</v>
      </c>
      <c r="V119" s="945"/>
      <c r="W119" s="946" t="s">
        <v>220</v>
      </c>
      <c r="X119" s="945"/>
      <c r="Y119" s="946" t="s">
        <v>220</v>
      </c>
      <c r="Z119" s="945"/>
      <c r="AA119" s="405" t="s">
        <v>220</v>
      </c>
    </row>
    <row r="120" spans="1:30" x14ac:dyDescent="0.15">
      <c r="D120" s="473"/>
    </row>
    <row r="121" spans="1:30" x14ac:dyDescent="0.15">
      <c r="D121" s="474"/>
    </row>
    <row r="122" spans="1:30" x14ac:dyDescent="0.15">
      <c r="D122" s="474"/>
    </row>
    <row r="123" spans="1:30" x14ac:dyDescent="0.15">
      <c r="D123" s="474"/>
    </row>
    <row r="124" spans="1:30" x14ac:dyDescent="0.15">
      <c r="D124" s="474"/>
    </row>
    <row r="125" spans="1:30" x14ac:dyDescent="0.15">
      <c r="D125" s="474"/>
    </row>
  </sheetData>
  <mergeCells count="348">
    <mergeCell ref="D3:E3"/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U8:V8"/>
    <mergeCell ref="W8:X8"/>
    <mergeCell ref="Y8:Z8"/>
    <mergeCell ref="U9:V9"/>
    <mergeCell ref="W9:X9"/>
    <mergeCell ref="Y9:Z9"/>
    <mergeCell ref="Y5:Z5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D65:E65"/>
    <mergeCell ref="U65:V65"/>
    <mergeCell ref="W65:X65"/>
    <mergeCell ref="Y65:Z65"/>
    <mergeCell ref="A66:A95"/>
    <mergeCell ref="U66:V66"/>
    <mergeCell ref="W66:X66"/>
    <mergeCell ref="Y66:Z66"/>
    <mergeCell ref="U67:V67"/>
    <mergeCell ref="W67:X67"/>
    <mergeCell ref="U70:V70"/>
    <mergeCell ref="W70:X70"/>
    <mergeCell ref="Y70:Z70"/>
    <mergeCell ref="U71:V71"/>
    <mergeCell ref="W71:X71"/>
    <mergeCell ref="Y71:Z71"/>
    <mergeCell ref="Y67:Z67"/>
    <mergeCell ref="U68:V68"/>
    <mergeCell ref="W68:X68"/>
    <mergeCell ref="Y68:Z68"/>
    <mergeCell ref="U69:V69"/>
    <mergeCell ref="W69:X69"/>
    <mergeCell ref="Y69:Z69"/>
    <mergeCell ref="U74:V74"/>
    <mergeCell ref="W74:X74"/>
    <mergeCell ref="Y74:Z74"/>
    <mergeCell ref="U75:V75"/>
    <mergeCell ref="W75:X75"/>
    <mergeCell ref="Y75:Z75"/>
    <mergeCell ref="U72:V72"/>
    <mergeCell ref="W72:X72"/>
    <mergeCell ref="Y72:Z72"/>
    <mergeCell ref="U73:V73"/>
    <mergeCell ref="W73:X73"/>
    <mergeCell ref="Y73:Z73"/>
    <mergeCell ref="U78:V78"/>
    <mergeCell ref="W78:X78"/>
    <mergeCell ref="Y78:Z78"/>
    <mergeCell ref="U79:V79"/>
    <mergeCell ref="W79:X79"/>
    <mergeCell ref="Y79:Z79"/>
    <mergeCell ref="U76:V76"/>
    <mergeCell ref="W76:X76"/>
    <mergeCell ref="Y76:Z76"/>
    <mergeCell ref="U77:V77"/>
    <mergeCell ref="W77:X77"/>
    <mergeCell ref="Y77:Z77"/>
    <mergeCell ref="U82:V82"/>
    <mergeCell ref="W82:X82"/>
    <mergeCell ref="Y82:Z82"/>
    <mergeCell ref="U83:V83"/>
    <mergeCell ref="W83:X83"/>
    <mergeCell ref="Y83:Z83"/>
    <mergeCell ref="U80:V80"/>
    <mergeCell ref="W80:X80"/>
    <mergeCell ref="Y80:Z80"/>
    <mergeCell ref="U81:V81"/>
    <mergeCell ref="W81:X81"/>
    <mergeCell ref="Y81:Z81"/>
    <mergeCell ref="U86:V86"/>
    <mergeCell ref="W86:X86"/>
    <mergeCell ref="Y86:Z86"/>
    <mergeCell ref="U87:V87"/>
    <mergeCell ref="W87:X87"/>
    <mergeCell ref="Y87:Z87"/>
    <mergeCell ref="U84:V84"/>
    <mergeCell ref="W84:X84"/>
    <mergeCell ref="Y84:Z84"/>
    <mergeCell ref="U85:V85"/>
    <mergeCell ref="W85:X85"/>
    <mergeCell ref="Y85:Z85"/>
    <mergeCell ref="U90:V90"/>
    <mergeCell ref="W90:X90"/>
    <mergeCell ref="Y90:Z90"/>
    <mergeCell ref="U91:V91"/>
    <mergeCell ref="W91:X91"/>
    <mergeCell ref="Y91:Z91"/>
    <mergeCell ref="U88:V88"/>
    <mergeCell ref="W88:X88"/>
    <mergeCell ref="Y88:Z88"/>
    <mergeCell ref="U89:V89"/>
    <mergeCell ref="W89:X89"/>
    <mergeCell ref="Y89:Z89"/>
    <mergeCell ref="U94:V94"/>
    <mergeCell ref="W94:X94"/>
    <mergeCell ref="Y94:Z94"/>
    <mergeCell ref="U95:V95"/>
    <mergeCell ref="W95:X95"/>
    <mergeCell ref="Y95:Z95"/>
    <mergeCell ref="U92:V92"/>
    <mergeCell ref="W92:X92"/>
    <mergeCell ref="Y92:Z92"/>
    <mergeCell ref="U93:V93"/>
    <mergeCell ref="W93:X93"/>
    <mergeCell ref="Y93:Z93"/>
    <mergeCell ref="A96:B98"/>
    <mergeCell ref="U96:V96"/>
    <mergeCell ref="W96:X96"/>
    <mergeCell ref="Y96:Z96"/>
    <mergeCell ref="U97:V97"/>
    <mergeCell ref="W97:X97"/>
    <mergeCell ref="Y97:Z97"/>
    <mergeCell ref="U98:V98"/>
    <mergeCell ref="W98:X98"/>
    <mergeCell ref="Y98:Z98"/>
    <mergeCell ref="U102:V102"/>
    <mergeCell ref="W102:X102"/>
    <mergeCell ref="Y102:Z102"/>
    <mergeCell ref="U103:V103"/>
    <mergeCell ref="W103:X103"/>
    <mergeCell ref="Y103:Z103"/>
    <mergeCell ref="A99:B118"/>
    <mergeCell ref="U99:V99"/>
    <mergeCell ref="W99:X99"/>
    <mergeCell ref="Y99:Z99"/>
    <mergeCell ref="U100:V100"/>
    <mergeCell ref="W100:X100"/>
    <mergeCell ref="Y100:Z100"/>
    <mergeCell ref="U101:V101"/>
    <mergeCell ref="W101:X101"/>
    <mergeCell ref="Y101:Z101"/>
    <mergeCell ref="U106:V106"/>
    <mergeCell ref="W106:X106"/>
    <mergeCell ref="Y106:Z106"/>
    <mergeCell ref="U107:V107"/>
    <mergeCell ref="W107:X107"/>
    <mergeCell ref="Y107:Z107"/>
    <mergeCell ref="U104:V104"/>
    <mergeCell ref="W104:X104"/>
    <mergeCell ref="Y104:Z104"/>
    <mergeCell ref="U105:V105"/>
    <mergeCell ref="W105:X105"/>
    <mergeCell ref="Y105:Z105"/>
    <mergeCell ref="U110:V110"/>
    <mergeCell ref="W110:X110"/>
    <mergeCell ref="Y110:Z110"/>
    <mergeCell ref="U111:V111"/>
    <mergeCell ref="W111:X111"/>
    <mergeCell ref="Y111:Z111"/>
    <mergeCell ref="U108:V108"/>
    <mergeCell ref="W108:X108"/>
    <mergeCell ref="Y108:Z108"/>
    <mergeCell ref="U109:V109"/>
    <mergeCell ref="W109:X109"/>
    <mergeCell ref="Y109:Z109"/>
    <mergeCell ref="U114:V114"/>
    <mergeCell ref="W114:X114"/>
    <mergeCell ref="Y114:Z114"/>
    <mergeCell ref="U115:V115"/>
    <mergeCell ref="W115:X115"/>
    <mergeCell ref="Y115:Z115"/>
    <mergeCell ref="U112:V112"/>
    <mergeCell ref="W112:X112"/>
    <mergeCell ref="Y112:Z112"/>
    <mergeCell ref="U113:V113"/>
    <mergeCell ref="W113:X113"/>
    <mergeCell ref="Y113:Z113"/>
    <mergeCell ref="U118:V118"/>
    <mergeCell ref="W118:X118"/>
    <mergeCell ref="Y118:Z118"/>
    <mergeCell ref="U119:V119"/>
    <mergeCell ref="W119:X119"/>
    <mergeCell ref="Y119:Z119"/>
    <mergeCell ref="U116:V116"/>
    <mergeCell ref="W116:X116"/>
    <mergeCell ref="Y116:Z116"/>
    <mergeCell ref="U117:V117"/>
    <mergeCell ref="W117:X117"/>
    <mergeCell ref="Y117:Z117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9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view="pageBreakPreview" zoomScale="85" zoomScaleNormal="100" workbookViewId="0">
      <pane xSplit="5" ySplit="10" topLeftCell="F11" activePane="bottomRight" state="frozenSplit"/>
      <selection activeCell="AD37" sqref="AD37:AE91"/>
      <selection pane="topRight" activeCell="W1" sqref="W1"/>
      <selection pane="bottomLeft" activeCell="A92" sqref="A92"/>
      <selection pane="bottomRight" activeCell="F1" sqref="F1"/>
    </sheetView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4.625" style="53" hidden="1" customWidth="1"/>
    <col min="21" max="27" width="4.375" style="53" customWidth="1"/>
    <col min="28" max="30" width="8.875" style="14"/>
    <col min="31" max="256" width="8.875" style="7"/>
    <col min="257" max="257" width="2.375" style="7" bestFit="1" customWidth="1"/>
    <col min="258" max="258" width="3.25" style="7" bestFit="1" customWidth="1"/>
    <col min="259" max="259" width="0.875" style="7" customWidth="1"/>
    <col min="260" max="260" width="25.625" style="7" customWidth="1"/>
    <col min="261" max="261" width="4.375" style="7" customWidth="1"/>
    <col min="262" max="273" width="8.375" style="7" customWidth="1"/>
    <col min="274" max="276" width="0" style="7" hidden="1" customWidth="1"/>
    <col min="277" max="283" width="4.375" style="7" customWidth="1"/>
    <col min="284" max="512" width="8.875" style="7"/>
    <col min="513" max="513" width="2.375" style="7" bestFit="1" customWidth="1"/>
    <col min="514" max="514" width="3.25" style="7" bestFit="1" customWidth="1"/>
    <col min="515" max="515" width="0.875" style="7" customWidth="1"/>
    <col min="516" max="516" width="25.625" style="7" customWidth="1"/>
    <col min="517" max="517" width="4.375" style="7" customWidth="1"/>
    <col min="518" max="529" width="8.375" style="7" customWidth="1"/>
    <col min="530" max="532" width="0" style="7" hidden="1" customWidth="1"/>
    <col min="533" max="539" width="4.375" style="7" customWidth="1"/>
    <col min="540" max="768" width="8.875" style="7"/>
    <col min="769" max="769" width="2.375" style="7" bestFit="1" customWidth="1"/>
    <col min="770" max="770" width="3.25" style="7" bestFit="1" customWidth="1"/>
    <col min="771" max="771" width="0.875" style="7" customWidth="1"/>
    <col min="772" max="772" width="25.625" style="7" customWidth="1"/>
    <col min="773" max="773" width="4.375" style="7" customWidth="1"/>
    <col min="774" max="785" width="8.375" style="7" customWidth="1"/>
    <col min="786" max="788" width="0" style="7" hidden="1" customWidth="1"/>
    <col min="789" max="795" width="4.375" style="7" customWidth="1"/>
    <col min="796" max="1024" width="8.875" style="7"/>
    <col min="1025" max="1025" width="2.375" style="7" bestFit="1" customWidth="1"/>
    <col min="1026" max="1026" width="3.25" style="7" bestFit="1" customWidth="1"/>
    <col min="1027" max="1027" width="0.875" style="7" customWidth="1"/>
    <col min="1028" max="1028" width="25.625" style="7" customWidth="1"/>
    <col min="1029" max="1029" width="4.375" style="7" customWidth="1"/>
    <col min="1030" max="1041" width="8.375" style="7" customWidth="1"/>
    <col min="1042" max="1044" width="0" style="7" hidden="1" customWidth="1"/>
    <col min="1045" max="1051" width="4.375" style="7" customWidth="1"/>
    <col min="1052" max="1280" width="8.875" style="7"/>
    <col min="1281" max="1281" width="2.375" style="7" bestFit="1" customWidth="1"/>
    <col min="1282" max="1282" width="3.25" style="7" bestFit="1" customWidth="1"/>
    <col min="1283" max="1283" width="0.875" style="7" customWidth="1"/>
    <col min="1284" max="1284" width="25.625" style="7" customWidth="1"/>
    <col min="1285" max="1285" width="4.375" style="7" customWidth="1"/>
    <col min="1286" max="1297" width="8.375" style="7" customWidth="1"/>
    <col min="1298" max="1300" width="0" style="7" hidden="1" customWidth="1"/>
    <col min="1301" max="1307" width="4.375" style="7" customWidth="1"/>
    <col min="1308" max="1536" width="8.875" style="7"/>
    <col min="1537" max="1537" width="2.375" style="7" bestFit="1" customWidth="1"/>
    <col min="1538" max="1538" width="3.25" style="7" bestFit="1" customWidth="1"/>
    <col min="1539" max="1539" width="0.875" style="7" customWidth="1"/>
    <col min="1540" max="1540" width="25.625" style="7" customWidth="1"/>
    <col min="1541" max="1541" width="4.375" style="7" customWidth="1"/>
    <col min="1542" max="1553" width="8.375" style="7" customWidth="1"/>
    <col min="1554" max="1556" width="0" style="7" hidden="1" customWidth="1"/>
    <col min="1557" max="1563" width="4.375" style="7" customWidth="1"/>
    <col min="1564" max="1792" width="8.875" style="7"/>
    <col min="1793" max="1793" width="2.375" style="7" bestFit="1" customWidth="1"/>
    <col min="1794" max="1794" width="3.25" style="7" bestFit="1" customWidth="1"/>
    <col min="1795" max="1795" width="0.875" style="7" customWidth="1"/>
    <col min="1796" max="1796" width="25.625" style="7" customWidth="1"/>
    <col min="1797" max="1797" width="4.375" style="7" customWidth="1"/>
    <col min="1798" max="1809" width="8.375" style="7" customWidth="1"/>
    <col min="1810" max="1812" width="0" style="7" hidden="1" customWidth="1"/>
    <col min="1813" max="1819" width="4.375" style="7" customWidth="1"/>
    <col min="1820" max="2048" width="8.875" style="7"/>
    <col min="2049" max="2049" width="2.375" style="7" bestFit="1" customWidth="1"/>
    <col min="2050" max="2050" width="3.25" style="7" bestFit="1" customWidth="1"/>
    <col min="2051" max="2051" width="0.875" style="7" customWidth="1"/>
    <col min="2052" max="2052" width="25.625" style="7" customWidth="1"/>
    <col min="2053" max="2053" width="4.375" style="7" customWidth="1"/>
    <col min="2054" max="2065" width="8.375" style="7" customWidth="1"/>
    <col min="2066" max="2068" width="0" style="7" hidden="1" customWidth="1"/>
    <col min="2069" max="2075" width="4.375" style="7" customWidth="1"/>
    <col min="2076" max="2304" width="8.875" style="7"/>
    <col min="2305" max="2305" width="2.375" style="7" bestFit="1" customWidth="1"/>
    <col min="2306" max="2306" width="3.25" style="7" bestFit="1" customWidth="1"/>
    <col min="2307" max="2307" width="0.875" style="7" customWidth="1"/>
    <col min="2308" max="2308" width="25.625" style="7" customWidth="1"/>
    <col min="2309" max="2309" width="4.375" style="7" customWidth="1"/>
    <col min="2310" max="2321" width="8.375" style="7" customWidth="1"/>
    <col min="2322" max="2324" width="0" style="7" hidden="1" customWidth="1"/>
    <col min="2325" max="2331" width="4.375" style="7" customWidth="1"/>
    <col min="2332" max="2560" width="8.875" style="7"/>
    <col min="2561" max="2561" width="2.375" style="7" bestFit="1" customWidth="1"/>
    <col min="2562" max="2562" width="3.25" style="7" bestFit="1" customWidth="1"/>
    <col min="2563" max="2563" width="0.875" style="7" customWidth="1"/>
    <col min="2564" max="2564" width="25.625" style="7" customWidth="1"/>
    <col min="2565" max="2565" width="4.375" style="7" customWidth="1"/>
    <col min="2566" max="2577" width="8.375" style="7" customWidth="1"/>
    <col min="2578" max="2580" width="0" style="7" hidden="1" customWidth="1"/>
    <col min="2581" max="2587" width="4.375" style="7" customWidth="1"/>
    <col min="2588" max="2816" width="8.875" style="7"/>
    <col min="2817" max="2817" width="2.375" style="7" bestFit="1" customWidth="1"/>
    <col min="2818" max="2818" width="3.25" style="7" bestFit="1" customWidth="1"/>
    <col min="2819" max="2819" width="0.875" style="7" customWidth="1"/>
    <col min="2820" max="2820" width="25.625" style="7" customWidth="1"/>
    <col min="2821" max="2821" width="4.375" style="7" customWidth="1"/>
    <col min="2822" max="2833" width="8.375" style="7" customWidth="1"/>
    <col min="2834" max="2836" width="0" style="7" hidden="1" customWidth="1"/>
    <col min="2837" max="2843" width="4.375" style="7" customWidth="1"/>
    <col min="2844" max="3072" width="8.875" style="7"/>
    <col min="3073" max="3073" width="2.375" style="7" bestFit="1" customWidth="1"/>
    <col min="3074" max="3074" width="3.25" style="7" bestFit="1" customWidth="1"/>
    <col min="3075" max="3075" width="0.875" style="7" customWidth="1"/>
    <col min="3076" max="3076" width="25.625" style="7" customWidth="1"/>
    <col min="3077" max="3077" width="4.375" style="7" customWidth="1"/>
    <col min="3078" max="3089" width="8.375" style="7" customWidth="1"/>
    <col min="3090" max="3092" width="0" style="7" hidden="1" customWidth="1"/>
    <col min="3093" max="3099" width="4.375" style="7" customWidth="1"/>
    <col min="3100" max="3328" width="8.875" style="7"/>
    <col min="3329" max="3329" width="2.375" style="7" bestFit="1" customWidth="1"/>
    <col min="3330" max="3330" width="3.25" style="7" bestFit="1" customWidth="1"/>
    <col min="3331" max="3331" width="0.875" style="7" customWidth="1"/>
    <col min="3332" max="3332" width="25.625" style="7" customWidth="1"/>
    <col min="3333" max="3333" width="4.375" style="7" customWidth="1"/>
    <col min="3334" max="3345" width="8.375" style="7" customWidth="1"/>
    <col min="3346" max="3348" width="0" style="7" hidden="1" customWidth="1"/>
    <col min="3349" max="3355" width="4.375" style="7" customWidth="1"/>
    <col min="3356" max="3584" width="8.875" style="7"/>
    <col min="3585" max="3585" width="2.375" style="7" bestFit="1" customWidth="1"/>
    <col min="3586" max="3586" width="3.25" style="7" bestFit="1" customWidth="1"/>
    <col min="3587" max="3587" width="0.875" style="7" customWidth="1"/>
    <col min="3588" max="3588" width="25.625" style="7" customWidth="1"/>
    <col min="3589" max="3589" width="4.375" style="7" customWidth="1"/>
    <col min="3590" max="3601" width="8.375" style="7" customWidth="1"/>
    <col min="3602" max="3604" width="0" style="7" hidden="1" customWidth="1"/>
    <col min="3605" max="3611" width="4.375" style="7" customWidth="1"/>
    <col min="3612" max="3840" width="8.875" style="7"/>
    <col min="3841" max="3841" width="2.375" style="7" bestFit="1" customWidth="1"/>
    <col min="3842" max="3842" width="3.25" style="7" bestFit="1" customWidth="1"/>
    <col min="3843" max="3843" width="0.875" style="7" customWidth="1"/>
    <col min="3844" max="3844" width="25.625" style="7" customWidth="1"/>
    <col min="3845" max="3845" width="4.375" style="7" customWidth="1"/>
    <col min="3846" max="3857" width="8.375" style="7" customWidth="1"/>
    <col min="3858" max="3860" width="0" style="7" hidden="1" customWidth="1"/>
    <col min="3861" max="3867" width="4.375" style="7" customWidth="1"/>
    <col min="3868" max="4096" width="8.875" style="7"/>
    <col min="4097" max="4097" width="2.375" style="7" bestFit="1" customWidth="1"/>
    <col min="4098" max="4098" width="3.25" style="7" bestFit="1" customWidth="1"/>
    <col min="4099" max="4099" width="0.875" style="7" customWidth="1"/>
    <col min="4100" max="4100" width="25.625" style="7" customWidth="1"/>
    <col min="4101" max="4101" width="4.375" style="7" customWidth="1"/>
    <col min="4102" max="4113" width="8.375" style="7" customWidth="1"/>
    <col min="4114" max="4116" width="0" style="7" hidden="1" customWidth="1"/>
    <col min="4117" max="4123" width="4.375" style="7" customWidth="1"/>
    <col min="4124" max="4352" width="8.875" style="7"/>
    <col min="4353" max="4353" width="2.375" style="7" bestFit="1" customWidth="1"/>
    <col min="4354" max="4354" width="3.25" style="7" bestFit="1" customWidth="1"/>
    <col min="4355" max="4355" width="0.875" style="7" customWidth="1"/>
    <col min="4356" max="4356" width="25.625" style="7" customWidth="1"/>
    <col min="4357" max="4357" width="4.375" style="7" customWidth="1"/>
    <col min="4358" max="4369" width="8.375" style="7" customWidth="1"/>
    <col min="4370" max="4372" width="0" style="7" hidden="1" customWidth="1"/>
    <col min="4373" max="4379" width="4.375" style="7" customWidth="1"/>
    <col min="4380" max="4608" width="8.875" style="7"/>
    <col min="4609" max="4609" width="2.375" style="7" bestFit="1" customWidth="1"/>
    <col min="4610" max="4610" width="3.25" style="7" bestFit="1" customWidth="1"/>
    <col min="4611" max="4611" width="0.875" style="7" customWidth="1"/>
    <col min="4612" max="4612" width="25.625" style="7" customWidth="1"/>
    <col min="4613" max="4613" width="4.375" style="7" customWidth="1"/>
    <col min="4614" max="4625" width="8.375" style="7" customWidth="1"/>
    <col min="4626" max="4628" width="0" style="7" hidden="1" customWidth="1"/>
    <col min="4629" max="4635" width="4.375" style="7" customWidth="1"/>
    <col min="4636" max="4864" width="8.875" style="7"/>
    <col min="4865" max="4865" width="2.375" style="7" bestFit="1" customWidth="1"/>
    <col min="4866" max="4866" width="3.25" style="7" bestFit="1" customWidth="1"/>
    <col min="4867" max="4867" width="0.875" style="7" customWidth="1"/>
    <col min="4868" max="4868" width="25.625" style="7" customWidth="1"/>
    <col min="4869" max="4869" width="4.375" style="7" customWidth="1"/>
    <col min="4870" max="4881" width="8.375" style="7" customWidth="1"/>
    <col min="4882" max="4884" width="0" style="7" hidden="1" customWidth="1"/>
    <col min="4885" max="4891" width="4.375" style="7" customWidth="1"/>
    <col min="4892" max="5120" width="8.875" style="7"/>
    <col min="5121" max="5121" width="2.375" style="7" bestFit="1" customWidth="1"/>
    <col min="5122" max="5122" width="3.25" style="7" bestFit="1" customWidth="1"/>
    <col min="5123" max="5123" width="0.875" style="7" customWidth="1"/>
    <col min="5124" max="5124" width="25.625" style="7" customWidth="1"/>
    <col min="5125" max="5125" width="4.375" style="7" customWidth="1"/>
    <col min="5126" max="5137" width="8.375" style="7" customWidth="1"/>
    <col min="5138" max="5140" width="0" style="7" hidden="1" customWidth="1"/>
    <col min="5141" max="5147" width="4.375" style="7" customWidth="1"/>
    <col min="5148" max="5376" width="8.875" style="7"/>
    <col min="5377" max="5377" width="2.375" style="7" bestFit="1" customWidth="1"/>
    <col min="5378" max="5378" width="3.25" style="7" bestFit="1" customWidth="1"/>
    <col min="5379" max="5379" width="0.875" style="7" customWidth="1"/>
    <col min="5380" max="5380" width="25.625" style="7" customWidth="1"/>
    <col min="5381" max="5381" width="4.375" style="7" customWidth="1"/>
    <col min="5382" max="5393" width="8.375" style="7" customWidth="1"/>
    <col min="5394" max="5396" width="0" style="7" hidden="1" customWidth="1"/>
    <col min="5397" max="5403" width="4.375" style="7" customWidth="1"/>
    <col min="5404" max="5632" width="8.875" style="7"/>
    <col min="5633" max="5633" width="2.375" style="7" bestFit="1" customWidth="1"/>
    <col min="5634" max="5634" width="3.25" style="7" bestFit="1" customWidth="1"/>
    <col min="5635" max="5635" width="0.875" style="7" customWidth="1"/>
    <col min="5636" max="5636" width="25.625" style="7" customWidth="1"/>
    <col min="5637" max="5637" width="4.375" style="7" customWidth="1"/>
    <col min="5638" max="5649" width="8.375" style="7" customWidth="1"/>
    <col min="5650" max="5652" width="0" style="7" hidden="1" customWidth="1"/>
    <col min="5653" max="5659" width="4.375" style="7" customWidth="1"/>
    <col min="5660" max="5888" width="8.875" style="7"/>
    <col min="5889" max="5889" width="2.375" style="7" bestFit="1" customWidth="1"/>
    <col min="5890" max="5890" width="3.25" style="7" bestFit="1" customWidth="1"/>
    <col min="5891" max="5891" width="0.875" style="7" customWidth="1"/>
    <col min="5892" max="5892" width="25.625" style="7" customWidth="1"/>
    <col min="5893" max="5893" width="4.375" style="7" customWidth="1"/>
    <col min="5894" max="5905" width="8.375" style="7" customWidth="1"/>
    <col min="5906" max="5908" width="0" style="7" hidden="1" customWidth="1"/>
    <col min="5909" max="5915" width="4.375" style="7" customWidth="1"/>
    <col min="5916" max="6144" width="8.875" style="7"/>
    <col min="6145" max="6145" width="2.375" style="7" bestFit="1" customWidth="1"/>
    <col min="6146" max="6146" width="3.25" style="7" bestFit="1" customWidth="1"/>
    <col min="6147" max="6147" width="0.875" style="7" customWidth="1"/>
    <col min="6148" max="6148" width="25.625" style="7" customWidth="1"/>
    <col min="6149" max="6149" width="4.375" style="7" customWidth="1"/>
    <col min="6150" max="6161" width="8.375" style="7" customWidth="1"/>
    <col min="6162" max="6164" width="0" style="7" hidden="1" customWidth="1"/>
    <col min="6165" max="6171" width="4.375" style="7" customWidth="1"/>
    <col min="6172" max="6400" width="8.875" style="7"/>
    <col min="6401" max="6401" width="2.375" style="7" bestFit="1" customWidth="1"/>
    <col min="6402" max="6402" width="3.25" style="7" bestFit="1" customWidth="1"/>
    <col min="6403" max="6403" width="0.875" style="7" customWidth="1"/>
    <col min="6404" max="6404" width="25.625" style="7" customWidth="1"/>
    <col min="6405" max="6405" width="4.375" style="7" customWidth="1"/>
    <col min="6406" max="6417" width="8.375" style="7" customWidth="1"/>
    <col min="6418" max="6420" width="0" style="7" hidden="1" customWidth="1"/>
    <col min="6421" max="6427" width="4.375" style="7" customWidth="1"/>
    <col min="6428" max="6656" width="8.875" style="7"/>
    <col min="6657" max="6657" width="2.375" style="7" bestFit="1" customWidth="1"/>
    <col min="6658" max="6658" width="3.25" style="7" bestFit="1" customWidth="1"/>
    <col min="6659" max="6659" width="0.875" style="7" customWidth="1"/>
    <col min="6660" max="6660" width="25.625" style="7" customWidth="1"/>
    <col min="6661" max="6661" width="4.375" style="7" customWidth="1"/>
    <col min="6662" max="6673" width="8.375" style="7" customWidth="1"/>
    <col min="6674" max="6676" width="0" style="7" hidden="1" customWidth="1"/>
    <col min="6677" max="6683" width="4.375" style="7" customWidth="1"/>
    <col min="6684" max="6912" width="8.875" style="7"/>
    <col min="6913" max="6913" width="2.375" style="7" bestFit="1" customWidth="1"/>
    <col min="6914" max="6914" width="3.25" style="7" bestFit="1" customWidth="1"/>
    <col min="6915" max="6915" width="0.875" style="7" customWidth="1"/>
    <col min="6916" max="6916" width="25.625" style="7" customWidth="1"/>
    <col min="6917" max="6917" width="4.375" style="7" customWidth="1"/>
    <col min="6918" max="6929" width="8.375" style="7" customWidth="1"/>
    <col min="6930" max="6932" width="0" style="7" hidden="1" customWidth="1"/>
    <col min="6933" max="6939" width="4.375" style="7" customWidth="1"/>
    <col min="6940" max="7168" width="8.875" style="7"/>
    <col min="7169" max="7169" width="2.375" style="7" bestFit="1" customWidth="1"/>
    <col min="7170" max="7170" width="3.25" style="7" bestFit="1" customWidth="1"/>
    <col min="7171" max="7171" width="0.875" style="7" customWidth="1"/>
    <col min="7172" max="7172" width="25.625" style="7" customWidth="1"/>
    <col min="7173" max="7173" width="4.375" style="7" customWidth="1"/>
    <col min="7174" max="7185" width="8.375" style="7" customWidth="1"/>
    <col min="7186" max="7188" width="0" style="7" hidden="1" customWidth="1"/>
    <col min="7189" max="7195" width="4.375" style="7" customWidth="1"/>
    <col min="7196" max="7424" width="8.875" style="7"/>
    <col min="7425" max="7425" width="2.375" style="7" bestFit="1" customWidth="1"/>
    <col min="7426" max="7426" width="3.25" style="7" bestFit="1" customWidth="1"/>
    <col min="7427" max="7427" width="0.875" style="7" customWidth="1"/>
    <col min="7428" max="7428" width="25.625" style="7" customWidth="1"/>
    <col min="7429" max="7429" width="4.375" style="7" customWidth="1"/>
    <col min="7430" max="7441" width="8.375" style="7" customWidth="1"/>
    <col min="7442" max="7444" width="0" style="7" hidden="1" customWidth="1"/>
    <col min="7445" max="7451" width="4.375" style="7" customWidth="1"/>
    <col min="7452" max="7680" width="8.875" style="7"/>
    <col min="7681" max="7681" width="2.375" style="7" bestFit="1" customWidth="1"/>
    <col min="7682" max="7682" width="3.25" style="7" bestFit="1" customWidth="1"/>
    <col min="7683" max="7683" width="0.875" style="7" customWidth="1"/>
    <col min="7684" max="7684" width="25.625" style="7" customWidth="1"/>
    <col min="7685" max="7685" width="4.375" style="7" customWidth="1"/>
    <col min="7686" max="7697" width="8.375" style="7" customWidth="1"/>
    <col min="7698" max="7700" width="0" style="7" hidden="1" customWidth="1"/>
    <col min="7701" max="7707" width="4.375" style="7" customWidth="1"/>
    <col min="7708" max="7936" width="8.875" style="7"/>
    <col min="7937" max="7937" width="2.375" style="7" bestFit="1" customWidth="1"/>
    <col min="7938" max="7938" width="3.25" style="7" bestFit="1" customWidth="1"/>
    <col min="7939" max="7939" width="0.875" style="7" customWidth="1"/>
    <col min="7940" max="7940" width="25.625" style="7" customWidth="1"/>
    <col min="7941" max="7941" width="4.375" style="7" customWidth="1"/>
    <col min="7942" max="7953" width="8.375" style="7" customWidth="1"/>
    <col min="7954" max="7956" width="0" style="7" hidden="1" customWidth="1"/>
    <col min="7957" max="7963" width="4.375" style="7" customWidth="1"/>
    <col min="7964" max="8192" width="8.875" style="7"/>
    <col min="8193" max="8193" width="2.375" style="7" bestFit="1" customWidth="1"/>
    <col min="8194" max="8194" width="3.25" style="7" bestFit="1" customWidth="1"/>
    <col min="8195" max="8195" width="0.875" style="7" customWidth="1"/>
    <col min="8196" max="8196" width="25.625" style="7" customWidth="1"/>
    <col min="8197" max="8197" width="4.375" style="7" customWidth="1"/>
    <col min="8198" max="8209" width="8.375" style="7" customWidth="1"/>
    <col min="8210" max="8212" width="0" style="7" hidden="1" customWidth="1"/>
    <col min="8213" max="8219" width="4.375" style="7" customWidth="1"/>
    <col min="8220" max="8448" width="8.875" style="7"/>
    <col min="8449" max="8449" width="2.375" style="7" bestFit="1" customWidth="1"/>
    <col min="8450" max="8450" width="3.25" style="7" bestFit="1" customWidth="1"/>
    <col min="8451" max="8451" width="0.875" style="7" customWidth="1"/>
    <col min="8452" max="8452" width="25.625" style="7" customWidth="1"/>
    <col min="8453" max="8453" width="4.375" style="7" customWidth="1"/>
    <col min="8454" max="8465" width="8.375" style="7" customWidth="1"/>
    <col min="8466" max="8468" width="0" style="7" hidden="1" customWidth="1"/>
    <col min="8469" max="8475" width="4.375" style="7" customWidth="1"/>
    <col min="8476" max="8704" width="8.875" style="7"/>
    <col min="8705" max="8705" width="2.375" style="7" bestFit="1" customWidth="1"/>
    <col min="8706" max="8706" width="3.25" style="7" bestFit="1" customWidth="1"/>
    <col min="8707" max="8707" width="0.875" style="7" customWidth="1"/>
    <col min="8708" max="8708" width="25.625" style="7" customWidth="1"/>
    <col min="8709" max="8709" width="4.375" style="7" customWidth="1"/>
    <col min="8710" max="8721" width="8.375" style="7" customWidth="1"/>
    <col min="8722" max="8724" width="0" style="7" hidden="1" customWidth="1"/>
    <col min="8725" max="8731" width="4.375" style="7" customWidth="1"/>
    <col min="8732" max="8960" width="8.875" style="7"/>
    <col min="8961" max="8961" width="2.375" style="7" bestFit="1" customWidth="1"/>
    <col min="8962" max="8962" width="3.25" style="7" bestFit="1" customWidth="1"/>
    <col min="8963" max="8963" width="0.875" style="7" customWidth="1"/>
    <col min="8964" max="8964" width="25.625" style="7" customWidth="1"/>
    <col min="8965" max="8965" width="4.375" style="7" customWidth="1"/>
    <col min="8966" max="8977" width="8.375" style="7" customWidth="1"/>
    <col min="8978" max="8980" width="0" style="7" hidden="1" customWidth="1"/>
    <col min="8981" max="8987" width="4.375" style="7" customWidth="1"/>
    <col min="8988" max="9216" width="8.875" style="7"/>
    <col min="9217" max="9217" width="2.375" style="7" bestFit="1" customWidth="1"/>
    <col min="9218" max="9218" width="3.25" style="7" bestFit="1" customWidth="1"/>
    <col min="9219" max="9219" width="0.875" style="7" customWidth="1"/>
    <col min="9220" max="9220" width="25.625" style="7" customWidth="1"/>
    <col min="9221" max="9221" width="4.375" style="7" customWidth="1"/>
    <col min="9222" max="9233" width="8.375" style="7" customWidth="1"/>
    <col min="9234" max="9236" width="0" style="7" hidden="1" customWidth="1"/>
    <col min="9237" max="9243" width="4.375" style="7" customWidth="1"/>
    <col min="9244" max="9472" width="8.875" style="7"/>
    <col min="9473" max="9473" width="2.375" style="7" bestFit="1" customWidth="1"/>
    <col min="9474" max="9474" width="3.25" style="7" bestFit="1" customWidth="1"/>
    <col min="9475" max="9475" width="0.875" style="7" customWidth="1"/>
    <col min="9476" max="9476" width="25.625" style="7" customWidth="1"/>
    <col min="9477" max="9477" width="4.375" style="7" customWidth="1"/>
    <col min="9478" max="9489" width="8.375" style="7" customWidth="1"/>
    <col min="9490" max="9492" width="0" style="7" hidden="1" customWidth="1"/>
    <col min="9493" max="9499" width="4.375" style="7" customWidth="1"/>
    <col min="9500" max="9728" width="8.875" style="7"/>
    <col min="9729" max="9729" width="2.375" style="7" bestFit="1" customWidth="1"/>
    <col min="9730" max="9730" width="3.25" style="7" bestFit="1" customWidth="1"/>
    <col min="9731" max="9731" width="0.875" style="7" customWidth="1"/>
    <col min="9732" max="9732" width="25.625" style="7" customWidth="1"/>
    <col min="9733" max="9733" width="4.375" style="7" customWidth="1"/>
    <col min="9734" max="9745" width="8.375" style="7" customWidth="1"/>
    <col min="9746" max="9748" width="0" style="7" hidden="1" customWidth="1"/>
    <col min="9749" max="9755" width="4.375" style="7" customWidth="1"/>
    <col min="9756" max="9984" width="8.875" style="7"/>
    <col min="9985" max="9985" width="2.375" style="7" bestFit="1" customWidth="1"/>
    <col min="9986" max="9986" width="3.25" style="7" bestFit="1" customWidth="1"/>
    <col min="9987" max="9987" width="0.875" style="7" customWidth="1"/>
    <col min="9988" max="9988" width="25.625" style="7" customWidth="1"/>
    <col min="9989" max="9989" width="4.375" style="7" customWidth="1"/>
    <col min="9990" max="10001" width="8.375" style="7" customWidth="1"/>
    <col min="10002" max="10004" width="0" style="7" hidden="1" customWidth="1"/>
    <col min="10005" max="10011" width="4.375" style="7" customWidth="1"/>
    <col min="10012" max="10240" width="8.875" style="7"/>
    <col min="10241" max="10241" width="2.375" style="7" bestFit="1" customWidth="1"/>
    <col min="10242" max="10242" width="3.25" style="7" bestFit="1" customWidth="1"/>
    <col min="10243" max="10243" width="0.875" style="7" customWidth="1"/>
    <col min="10244" max="10244" width="25.625" style="7" customWidth="1"/>
    <col min="10245" max="10245" width="4.375" style="7" customWidth="1"/>
    <col min="10246" max="10257" width="8.375" style="7" customWidth="1"/>
    <col min="10258" max="10260" width="0" style="7" hidden="1" customWidth="1"/>
    <col min="10261" max="10267" width="4.375" style="7" customWidth="1"/>
    <col min="10268" max="10496" width="8.875" style="7"/>
    <col min="10497" max="10497" width="2.375" style="7" bestFit="1" customWidth="1"/>
    <col min="10498" max="10498" width="3.25" style="7" bestFit="1" customWidth="1"/>
    <col min="10499" max="10499" width="0.875" style="7" customWidth="1"/>
    <col min="10500" max="10500" width="25.625" style="7" customWidth="1"/>
    <col min="10501" max="10501" width="4.375" style="7" customWidth="1"/>
    <col min="10502" max="10513" width="8.375" style="7" customWidth="1"/>
    <col min="10514" max="10516" width="0" style="7" hidden="1" customWidth="1"/>
    <col min="10517" max="10523" width="4.375" style="7" customWidth="1"/>
    <col min="10524" max="10752" width="8.875" style="7"/>
    <col min="10753" max="10753" width="2.375" style="7" bestFit="1" customWidth="1"/>
    <col min="10754" max="10754" width="3.25" style="7" bestFit="1" customWidth="1"/>
    <col min="10755" max="10755" width="0.875" style="7" customWidth="1"/>
    <col min="10756" max="10756" width="25.625" style="7" customWidth="1"/>
    <col min="10757" max="10757" width="4.375" style="7" customWidth="1"/>
    <col min="10758" max="10769" width="8.375" style="7" customWidth="1"/>
    <col min="10770" max="10772" width="0" style="7" hidden="1" customWidth="1"/>
    <col min="10773" max="10779" width="4.375" style="7" customWidth="1"/>
    <col min="10780" max="11008" width="8.875" style="7"/>
    <col min="11009" max="11009" width="2.375" style="7" bestFit="1" customWidth="1"/>
    <col min="11010" max="11010" width="3.25" style="7" bestFit="1" customWidth="1"/>
    <col min="11011" max="11011" width="0.875" style="7" customWidth="1"/>
    <col min="11012" max="11012" width="25.625" style="7" customWidth="1"/>
    <col min="11013" max="11013" width="4.375" style="7" customWidth="1"/>
    <col min="11014" max="11025" width="8.375" style="7" customWidth="1"/>
    <col min="11026" max="11028" width="0" style="7" hidden="1" customWidth="1"/>
    <col min="11029" max="11035" width="4.375" style="7" customWidth="1"/>
    <col min="11036" max="11264" width="8.875" style="7"/>
    <col min="11265" max="11265" width="2.375" style="7" bestFit="1" customWidth="1"/>
    <col min="11266" max="11266" width="3.25" style="7" bestFit="1" customWidth="1"/>
    <col min="11267" max="11267" width="0.875" style="7" customWidth="1"/>
    <col min="11268" max="11268" width="25.625" style="7" customWidth="1"/>
    <col min="11269" max="11269" width="4.375" style="7" customWidth="1"/>
    <col min="11270" max="11281" width="8.375" style="7" customWidth="1"/>
    <col min="11282" max="11284" width="0" style="7" hidden="1" customWidth="1"/>
    <col min="11285" max="11291" width="4.375" style="7" customWidth="1"/>
    <col min="11292" max="11520" width="8.875" style="7"/>
    <col min="11521" max="11521" width="2.375" style="7" bestFit="1" customWidth="1"/>
    <col min="11522" max="11522" width="3.25" style="7" bestFit="1" customWidth="1"/>
    <col min="11523" max="11523" width="0.875" style="7" customWidth="1"/>
    <col min="11524" max="11524" width="25.625" style="7" customWidth="1"/>
    <col min="11525" max="11525" width="4.375" style="7" customWidth="1"/>
    <col min="11526" max="11537" width="8.375" style="7" customWidth="1"/>
    <col min="11538" max="11540" width="0" style="7" hidden="1" customWidth="1"/>
    <col min="11541" max="11547" width="4.375" style="7" customWidth="1"/>
    <col min="11548" max="11776" width="8.875" style="7"/>
    <col min="11777" max="11777" width="2.375" style="7" bestFit="1" customWidth="1"/>
    <col min="11778" max="11778" width="3.25" style="7" bestFit="1" customWidth="1"/>
    <col min="11779" max="11779" width="0.875" style="7" customWidth="1"/>
    <col min="11780" max="11780" width="25.625" style="7" customWidth="1"/>
    <col min="11781" max="11781" width="4.375" style="7" customWidth="1"/>
    <col min="11782" max="11793" width="8.375" style="7" customWidth="1"/>
    <col min="11794" max="11796" width="0" style="7" hidden="1" customWidth="1"/>
    <col min="11797" max="11803" width="4.375" style="7" customWidth="1"/>
    <col min="11804" max="12032" width="8.875" style="7"/>
    <col min="12033" max="12033" width="2.375" style="7" bestFit="1" customWidth="1"/>
    <col min="12034" max="12034" width="3.25" style="7" bestFit="1" customWidth="1"/>
    <col min="12035" max="12035" width="0.875" style="7" customWidth="1"/>
    <col min="12036" max="12036" width="25.625" style="7" customWidth="1"/>
    <col min="12037" max="12037" width="4.375" style="7" customWidth="1"/>
    <col min="12038" max="12049" width="8.375" style="7" customWidth="1"/>
    <col min="12050" max="12052" width="0" style="7" hidden="1" customWidth="1"/>
    <col min="12053" max="12059" width="4.375" style="7" customWidth="1"/>
    <col min="12060" max="12288" width="8.875" style="7"/>
    <col min="12289" max="12289" width="2.375" style="7" bestFit="1" customWidth="1"/>
    <col min="12290" max="12290" width="3.25" style="7" bestFit="1" customWidth="1"/>
    <col min="12291" max="12291" width="0.875" style="7" customWidth="1"/>
    <col min="12292" max="12292" width="25.625" style="7" customWidth="1"/>
    <col min="12293" max="12293" width="4.375" style="7" customWidth="1"/>
    <col min="12294" max="12305" width="8.375" style="7" customWidth="1"/>
    <col min="12306" max="12308" width="0" style="7" hidden="1" customWidth="1"/>
    <col min="12309" max="12315" width="4.375" style="7" customWidth="1"/>
    <col min="12316" max="12544" width="8.875" style="7"/>
    <col min="12545" max="12545" width="2.375" style="7" bestFit="1" customWidth="1"/>
    <col min="12546" max="12546" width="3.25" style="7" bestFit="1" customWidth="1"/>
    <col min="12547" max="12547" width="0.875" style="7" customWidth="1"/>
    <col min="12548" max="12548" width="25.625" style="7" customWidth="1"/>
    <col min="12549" max="12549" width="4.375" style="7" customWidth="1"/>
    <col min="12550" max="12561" width="8.375" style="7" customWidth="1"/>
    <col min="12562" max="12564" width="0" style="7" hidden="1" customWidth="1"/>
    <col min="12565" max="12571" width="4.375" style="7" customWidth="1"/>
    <col min="12572" max="12800" width="8.875" style="7"/>
    <col min="12801" max="12801" width="2.375" style="7" bestFit="1" customWidth="1"/>
    <col min="12802" max="12802" width="3.25" style="7" bestFit="1" customWidth="1"/>
    <col min="12803" max="12803" width="0.875" style="7" customWidth="1"/>
    <col min="12804" max="12804" width="25.625" style="7" customWidth="1"/>
    <col min="12805" max="12805" width="4.375" style="7" customWidth="1"/>
    <col min="12806" max="12817" width="8.375" style="7" customWidth="1"/>
    <col min="12818" max="12820" width="0" style="7" hidden="1" customWidth="1"/>
    <col min="12821" max="12827" width="4.375" style="7" customWidth="1"/>
    <col min="12828" max="13056" width="8.875" style="7"/>
    <col min="13057" max="13057" width="2.375" style="7" bestFit="1" customWidth="1"/>
    <col min="13058" max="13058" width="3.25" style="7" bestFit="1" customWidth="1"/>
    <col min="13059" max="13059" width="0.875" style="7" customWidth="1"/>
    <col min="13060" max="13060" width="25.625" style="7" customWidth="1"/>
    <col min="13061" max="13061" width="4.375" style="7" customWidth="1"/>
    <col min="13062" max="13073" width="8.375" style="7" customWidth="1"/>
    <col min="13074" max="13076" width="0" style="7" hidden="1" customWidth="1"/>
    <col min="13077" max="13083" width="4.375" style="7" customWidth="1"/>
    <col min="13084" max="13312" width="8.875" style="7"/>
    <col min="13313" max="13313" width="2.375" style="7" bestFit="1" customWidth="1"/>
    <col min="13314" max="13314" width="3.25" style="7" bestFit="1" customWidth="1"/>
    <col min="13315" max="13315" width="0.875" style="7" customWidth="1"/>
    <col min="13316" max="13316" width="25.625" style="7" customWidth="1"/>
    <col min="13317" max="13317" width="4.375" style="7" customWidth="1"/>
    <col min="13318" max="13329" width="8.375" style="7" customWidth="1"/>
    <col min="13330" max="13332" width="0" style="7" hidden="1" customWidth="1"/>
    <col min="13333" max="13339" width="4.375" style="7" customWidth="1"/>
    <col min="13340" max="13568" width="8.875" style="7"/>
    <col min="13569" max="13569" width="2.375" style="7" bestFit="1" customWidth="1"/>
    <col min="13570" max="13570" width="3.25" style="7" bestFit="1" customWidth="1"/>
    <col min="13571" max="13571" width="0.875" style="7" customWidth="1"/>
    <col min="13572" max="13572" width="25.625" style="7" customWidth="1"/>
    <col min="13573" max="13573" width="4.375" style="7" customWidth="1"/>
    <col min="13574" max="13585" width="8.375" style="7" customWidth="1"/>
    <col min="13586" max="13588" width="0" style="7" hidden="1" customWidth="1"/>
    <col min="13589" max="13595" width="4.375" style="7" customWidth="1"/>
    <col min="13596" max="13824" width="8.875" style="7"/>
    <col min="13825" max="13825" width="2.375" style="7" bestFit="1" customWidth="1"/>
    <col min="13826" max="13826" width="3.25" style="7" bestFit="1" customWidth="1"/>
    <col min="13827" max="13827" width="0.875" style="7" customWidth="1"/>
    <col min="13828" max="13828" width="25.625" style="7" customWidth="1"/>
    <col min="13829" max="13829" width="4.375" style="7" customWidth="1"/>
    <col min="13830" max="13841" width="8.375" style="7" customWidth="1"/>
    <col min="13842" max="13844" width="0" style="7" hidden="1" customWidth="1"/>
    <col min="13845" max="13851" width="4.375" style="7" customWidth="1"/>
    <col min="13852" max="14080" width="8.875" style="7"/>
    <col min="14081" max="14081" width="2.375" style="7" bestFit="1" customWidth="1"/>
    <col min="14082" max="14082" width="3.25" style="7" bestFit="1" customWidth="1"/>
    <col min="14083" max="14083" width="0.875" style="7" customWidth="1"/>
    <col min="14084" max="14084" width="25.625" style="7" customWidth="1"/>
    <col min="14085" max="14085" width="4.375" style="7" customWidth="1"/>
    <col min="14086" max="14097" width="8.375" style="7" customWidth="1"/>
    <col min="14098" max="14100" width="0" style="7" hidden="1" customWidth="1"/>
    <col min="14101" max="14107" width="4.375" style="7" customWidth="1"/>
    <col min="14108" max="14336" width="8.875" style="7"/>
    <col min="14337" max="14337" width="2.375" style="7" bestFit="1" customWidth="1"/>
    <col min="14338" max="14338" width="3.25" style="7" bestFit="1" customWidth="1"/>
    <col min="14339" max="14339" width="0.875" style="7" customWidth="1"/>
    <col min="14340" max="14340" width="25.625" style="7" customWidth="1"/>
    <col min="14341" max="14341" width="4.375" style="7" customWidth="1"/>
    <col min="14342" max="14353" width="8.375" style="7" customWidth="1"/>
    <col min="14354" max="14356" width="0" style="7" hidden="1" customWidth="1"/>
    <col min="14357" max="14363" width="4.375" style="7" customWidth="1"/>
    <col min="14364" max="14592" width="8.875" style="7"/>
    <col min="14593" max="14593" width="2.375" style="7" bestFit="1" customWidth="1"/>
    <col min="14594" max="14594" width="3.25" style="7" bestFit="1" customWidth="1"/>
    <col min="14595" max="14595" width="0.875" style="7" customWidth="1"/>
    <col min="14596" max="14596" width="25.625" style="7" customWidth="1"/>
    <col min="14597" max="14597" width="4.375" style="7" customWidth="1"/>
    <col min="14598" max="14609" width="8.375" style="7" customWidth="1"/>
    <col min="14610" max="14612" width="0" style="7" hidden="1" customWidth="1"/>
    <col min="14613" max="14619" width="4.375" style="7" customWidth="1"/>
    <col min="14620" max="14848" width="8.875" style="7"/>
    <col min="14849" max="14849" width="2.375" style="7" bestFit="1" customWidth="1"/>
    <col min="14850" max="14850" width="3.25" style="7" bestFit="1" customWidth="1"/>
    <col min="14851" max="14851" width="0.875" style="7" customWidth="1"/>
    <col min="14852" max="14852" width="25.625" style="7" customWidth="1"/>
    <col min="14853" max="14853" width="4.375" style="7" customWidth="1"/>
    <col min="14854" max="14865" width="8.375" style="7" customWidth="1"/>
    <col min="14866" max="14868" width="0" style="7" hidden="1" customWidth="1"/>
    <col min="14869" max="14875" width="4.375" style="7" customWidth="1"/>
    <col min="14876" max="15104" width="8.875" style="7"/>
    <col min="15105" max="15105" width="2.375" style="7" bestFit="1" customWidth="1"/>
    <col min="15106" max="15106" width="3.25" style="7" bestFit="1" customWidth="1"/>
    <col min="15107" max="15107" width="0.875" style="7" customWidth="1"/>
    <col min="15108" max="15108" width="25.625" style="7" customWidth="1"/>
    <col min="15109" max="15109" width="4.375" style="7" customWidth="1"/>
    <col min="15110" max="15121" width="8.375" style="7" customWidth="1"/>
    <col min="15122" max="15124" width="0" style="7" hidden="1" customWidth="1"/>
    <col min="15125" max="15131" width="4.375" style="7" customWidth="1"/>
    <col min="15132" max="15360" width="8.875" style="7"/>
    <col min="15361" max="15361" width="2.375" style="7" bestFit="1" customWidth="1"/>
    <col min="15362" max="15362" width="3.25" style="7" bestFit="1" customWidth="1"/>
    <col min="15363" max="15363" width="0.875" style="7" customWidth="1"/>
    <col min="15364" max="15364" width="25.625" style="7" customWidth="1"/>
    <col min="15365" max="15365" width="4.375" style="7" customWidth="1"/>
    <col min="15366" max="15377" width="8.375" style="7" customWidth="1"/>
    <col min="15378" max="15380" width="0" style="7" hidden="1" customWidth="1"/>
    <col min="15381" max="15387" width="4.375" style="7" customWidth="1"/>
    <col min="15388" max="15616" width="8.875" style="7"/>
    <col min="15617" max="15617" width="2.375" style="7" bestFit="1" customWidth="1"/>
    <col min="15618" max="15618" width="3.25" style="7" bestFit="1" customWidth="1"/>
    <col min="15619" max="15619" width="0.875" style="7" customWidth="1"/>
    <col min="15620" max="15620" width="25.625" style="7" customWidth="1"/>
    <col min="15621" max="15621" width="4.375" style="7" customWidth="1"/>
    <col min="15622" max="15633" width="8.375" style="7" customWidth="1"/>
    <col min="15634" max="15636" width="0" style="7" hidden="1" customWidth="1"/>
    <col min="15637" max="15643" width="4.375" style="7" customWidth="1"/>
    <col min="15644" max="15872" width="8.875" style="7"/>
    <col min="15873" max="15873" width="2.375" style="7" bestFit="1" customWidth="1"/>
    <col min="15874" max="15874" width="3.25" style="7" bestFit="1" customWidth="1"/>
    <col min="15875" max="15875" width="0.875" style="7" customWidth="1"/>
    <col min="15876" max="15876" width="25.625" style="7" customWidth="1"/>
    <col min="15877" max="15877" width="4.375" style="7" customWidth="1"/>
    <col min="15878" max="15889" width="8.375" style="7" customWidth="1"/>
    <col min="15890" max="15892" width="0" style="7" hidden="1" customWidth="1"/>
    <col min="15893" max="15899" width="4.375" style="7" customWidth="1"/>
    <col min="15900" max="16128" width="8.875" style="7"/>
    <col min="16129" max="16129" width="2.375" style="7" bestFit="1" customWidth="1"/>
    <col min="16130" max="16130" width="3.25" style="7" bestFit="1" customWidth="1"/>
    <col min="16131" max="16131" width="0.875" style="7" customWidth="1"/>
    <col min="16132" max="16132" width="25.625" style="7" customWidth="1"/>
    <col min="16133" max="16133" width="4.375" style="7" customWidth="1"/>
    <col min="16134" max="16145" width="8.375" style="7" customWidth="1"/>
    <col min="16146" max="16148" width="0" style="7" hidden="1" customWidth="1"/>
    <col min="16149" max="16155" width="4.375" style="7" customWidth="1"/>
    <col min="16156" max="16384" width="8.875" style="7"/>
  </cols>
  <sheetData>
    <row r="1" spans="1:30" ht="13.5" x14ac:dyDescent="0.15">
      <c r="D1" s="15" t="s">
        <v>156</v>
      </c>
      <c r="E1" s="9"/>
      <c r="F1" s="11" t="s">
        <v>469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975" t="s">
        <v>0</v>
      </c>
      <c r="E3" s="990"/>
      <c r="F3" s="349">
        <v>42109</v>
      </c>
      <c r="G3" s="350">
        <v>42137</v>
      </c>
      <c r="H3" s="350">
        <v>42165</v>
      </c>
      <c r="I3" s="350">
        <v>42186</v>
      </c>
      <c r="J3" s="350">
        <v>42228</v>
      </c>
      <c r="K3" s="350">
        <v>42249</v>
      </c>
      <c r="L3" s="350">
        <v>42291</v>
      </c>
      <c r="M3" s="350">
        <v>42319</v>
      </c>
      <c r="N3" s="350">
        <v>42347</v>
      </c>
      <c r="O3" s="350">
        <v>42382</v>
      </c>
      <c r="P3" s="350">
        <v>42417</v>
      </c>
      <c r="Q3" s="351">
        <v>42431</v>
      </c>
      <c r="R3" s="352" t="s">
        <v>1</v>
      </c>
      <c r="S3" s="353" t="s">
        <v>2</v>
      </c>
      <c r="T3" s="353" t="s">
        <v>3</v>
      </c>
      <c r="U3" s="991" t="s">
        <v>159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0.37847222222222227</v>
      </c>
      <c r="G4" s="358">
        <v>0.38194444444444442</v>
      </c>
      <c r="H4" s="359">
        <v>0.36805555555555558</v>
      </c>
      <c r="I4" s="359">
        <v>0.37222222222222223</v>
      </c>
      <c r="J4" s="359">
        <v>0.375</v>
      </c>
      <c r="K4" s="359">
        <v>0.38194444444444442</v>
      </c>
      <c r="L4" s="359">
        <v>0.38124999999999998</v>
      </c>
      <c r="M4" s="359">
        <v>0.37152777777777773</v>
      </c>
      <c r="N4" s="359">
        <v>0.36805555555555558</v>
      </c>
      <c r="O4" s="359">
        <v>0.37291666666666662</v>
      </c>
      <c r="P4" s="359">
        <v>0.3888888888888889</v>
      </c>
      <c r="Q4" s="360">
        <v>0.37777777777777777</v>
      </c>
      <c r="R4" s="361" t="s">
        <v>122</v>
      </c>
      <c r="S4" s="362" t="s">
        <v>122</v>
      </c>
      <c r="T4" s="362" t="s">
        <v>122</v>
      </c>
      <c r="U4" s="956" t="s">
        <v>103</v>
      </c>
      <c r="V4" s="957"/>
      <c r="W4" s="958" t="s">
        <v>103</v>
      </c>
      <c r="X4" s="957"/>
      <c r="Y4" s="958" t="s">
        <v>103</v>
      </c>
      <c r="Z4" s="957"/>
      <c r="AA4" s="363" t="s">
        <v>103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165</v>
      </c>
      <c r="G5" s="366" t="s">
        <v>165</v>
      </c>
      <c r="H5" s="367" t="s">
        <v>165</v>
      </c>
      <c r="I5" s="367" t="s">
        <v>167</v>
      </c>
      <c r="J5" s="367" t="s">
        <v>165</v>
      </c>
      <c r="K5" s="367" t="s">
        <v>165</v>
      </c>
      <c r="L5" s="367" t="s">
        <v>165</v>
      </c>
      <c r="M5" s="367" t="s">
        <v>164</v>
      </c>
      <c r="N5" s="367" t="s">
        <v>164</v>
      </c>
      <c r="O5" s="367" t="s">
        <v>168</v>
      </c>
      <c r="P5" s="367" t="s">
        <v>168</v>
      </c>
      <c r="Q5" s="368" t="s">
        <v>165</v>
      </c>
      <c r="R5" s="369" t="s">
        <v>122</v>
      </c>
      <c r="S5" s="370" t="s">
        <v>122</v>
      </c>
      <c r="T5" s="370" t="s">
        <v>122</v>
      </c>
      <c r="U5" s="947" t="s">
        <v>103</v>
      </c>
      <c r="V5" s="948"/>
      <c r="W5" s="949" t="s">
        <v>103</v>
      </c>
      <c r="X5" s="948"/>
      <c r="Y5" s="949" t="s">
        <v>103</v>
      </c>
      <c r="Z5" s="948"/>
      <c r="AA5" s="371" t="s">
        <v>103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165</v>
      </c>
      <c r="G6" s="366" t="s">
        <v>167</v>
      </c>
      <c r="H6" s="367" t="s">
        <v>167</v>
      </c>
      <c r="I6" s="367" t="s">
        <v>165</v>
      </c>
      <c r="J6" s="367" t="s">
        <v>165</v>
      </c>
      <c r="K6" s="367" t="s">
        <v>165</v>
      </c>
      <c r="L6" s="367" t="s">
        <v>167</v>
      </c>
      <c r="M6" s="367" t="s">
        <v>165</v>
      </c>
      <c r="N6" s="367" t="s">
        <v>164</v>
      </c>
      <c r="O6" s="367" t="s">
        <v>168</v>
      </c>
      <c r="P6" s="367" t="s">
        <v>168</v>
      </c>
      <c r="Q6" s="368" t="s">
        <v>168</v>
      </c>
      <c r="R6" s="369" t="s">
        <v>122</v>
      </c>
      <c r="S6" s="370" t="s">
        <v>122</v>
      </c>
      <c r="T6" s="370" t="s">
        <v>122</v>
      </c>
      <c r="U6" s="947" t="s">
        <v>103</v>
      </c>
      <c r="V6" s="948"/>
      <c r="W6" s="949" t="s">
        <v>103</v>
      </c>
      <c r="X6" s="948"/>
      <c r="Y6" s="949" t="s">
        <v>103</v>
      </c>
      <c r="Z6" s="948"/>
      <c r="AA6" s="371" t="s">
        <v>103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101</v>
      </c>
      <c r="F7" s="369" t="s">
        <v>470</v>
      </c>
      <c r="G7" s="372" t="s">
        <v>180</v>
      </c>
      <c r="H7" s="370" t="s">
        <v>471</v>
      </c>
      <c r="I7" s="370" t="s">
        <v>472</v>
      </c>
      <c r="J7" s="370" t="s">
        <v>188</v>
      </c>
      <c r="K7" s="370" t="s">
        <v>178</v>
      </c>
      <c r="L7" s="370" t="s">
        <v>180</v>
      </c>
      <c r="M7" s="370" t="s">
        <v>177</v>
      </c>
      <c r="N7" s="370" t="s">
        <v>473</v>
      </c>
      <c r="O7" s="370" t="s">
        <v>180</v>
      </c>
      <c r="P7" s="370" t="s">
        <v>172</v>
      </c>
      <c r="Q7" s="373" t="s">
        <v>172</v>
      </c>
      <c r="R7" s="369" t="s">
        <v>188</v>
      </c>
      <c r="S7" s="370" t="s">
        <v>180</v>
      </c>
      <c r="T7" s="370" t="s">
        <v>277</v>
      </c>
      <c r="U7" s="947" t="str">
        <f>R7</f>
        <v>25.0</v>
      </c>
      <c r="V7" s="948"/>
      <c r="W7" s="949" t="str">
        <f>IF(R7=S7,"-",S7)</f>
        <v>19.0</v>
      </c>
      <c r="X7" s="948"/>
      <c r="Y7" s="949" t="str">
        <f>IF(R7=T7,"-",T7)</f>
        <v>21.2</v>
      </c>
      <c r="Z7" s="948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182</v>
      </c>
      <c r="E8" s="30" t="s">
        <v>183</v>
      </c>
      <c r="F8" s="375" t="s">
        <v>191</v>
      </c>
      <c r="G8" s="376" t="s">
        <v>273</v>
      </c>
      <c r="H8" s="377" t="s">
        <v>474</v>
      </c>
      <c r="I8" s="377" t="s">
        <v>475</v>
      </c>
      <c r="J8" s="377" t="s">
        <v>476</v>
      </c>
      <c r="K8" s="377" t="s">
        <v>473</v>
      </c>
      <c r="L8" s="377" t="s">
        <v>274</v>
      </c>
      <c r="M8" s="377" t="s">
        <v>477</v>
      </c>
      <c r="N8" s="377" t="s">
        <v>478</v>
      </c>
      <c r="O8" s="377" t="s">
        <v>479</v>
      </c>
      <c r="P8" s="377" t="s">
        <v>480</v>
      </c>
      <c r="Q8" s="378" t="s">
        <v>481</v>
      </c>
      <c r="R8" s="375" t="s">
        <v>476</v>
      </c>
      <c r="S8" s="377" t="s">
        <v>479</v>
      </c>
      <c r="T8" s="377" t="s">
        <v>482</v>
      </c>
      <c r="U8" s="941" t="str">
        <f>R8</f>
        <v>25.5</v>
      </c>
      <c r="V8" s="942"/>
      <c r="W8" s="943" t="str">
        <f>IF(R8=S8,"-",S8)</f>
        <v>2.5</v>
      </c>
      <c r="X8" s="942"/>
      <c r="Y8" s="943" t="str">
        <f>IF(R8=T8,"-",T8)</f>
        <v>12.2</v>
      </c>
      <c r="Z8" s="94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200</v>
      </c>
      <c r="G9" s="381" t="s">
        <v>202</v>
      </c>
      <c r="H9" s="382" t="s">
        <v>483</v>
      </c>
      <c r="I9" s="382" t="s">
        <v>484</v>
      </c>
      <c r="J9" s="382" t="s">
        <v>202</v>
      </c>
      <c r="K9" s="382" t="s">
        <v>197</v>
      </c>
      <c r="L9" s="382" t="s">
        <v>483</v>
      </c>
      <c r="M9" s="382" t="s">
        <v>201</v>
      </c>
      <c r="N9" s="382" t="s">
        <v>485</v>
      </c>
      <c r="O9" s="382" t="s">
        <v>486</v>
      </c>
      <c r="P9" s="382" t="s">
        <v>483</v>
      </c>
      <c r="Q9" s="383" t="s">
        <v>197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25"/>
      <c r="C10" s="25"/>
      <c r="D10" s="26" t="s">
        <v>85</v>
      </c>
      <c r="E10" s="27"/>
      <c r="F10" s="365" t="s">
        <v>204</v>
      </c>
      <c r="G10" s="366" t="s">
        <v>204</v>
      </c>
      <c r="H10" s="367" t="s">
        <v>204</v>
      </c>
      <c r="I10" s="367" t="s">
        <v>204</v>
      </c>
      <c r="J10" s="367" t="s">
        <v>204</v>
      </c>
      <c r="K10" s="367" t="s">
        <v>204</v>
      </c>
      <c r="L10" s="367" t="s">
        <v>204</v>
      </c>
      <c r="M10" s="367" t="s">
        <v>204</v>
      </c>
      <c r="N10" s="367" t="s">
        <v>204</v>
      </c>
      <c r="O10" s="367" t="s">
        <v>204</v>
      </c>
      <c r="P10" s="367" t="s">
        <v>204</v>
      </c>
      <c r="Q10" s="368" t="s">
        <v>204</v>
      </c>
      <c r="R10" s="369" t="s">
        <v>122</v>
      </c>
      <c r="S10" s="370" t="s">
        <v>122</v>
      </c>
      <c r="T10" s="370" t="s">
        <v>122</v>
      </c>
      <c r="U10" s="947" t="str">
        <f>R10</f>
        <v>-</v>
      </c>
      <c r="V10" s="948"/>
      <c r="W10" s="949" t="str">
        <f>IF(S10=T10,"-",T10)</f>
        <v>-</v>
      </c>
      <c r="X10" s="948"/>
      <c r="Y10" s="949" t="str">
        <f>IF(Q10=S10,"-",S10)</f>
        <v>-</v>
      </c>
      <c r="Z10" s="948"/>
      <c r="AA10" s="371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387">
        <v>1</v>
      </c>
      <c r="C11" s="40"/>
      <c r="D11" s="26" t="s">
        <v>10</v>
      </c>
      <c r="E11" s="2" t="s">
        <v>205</v>
      </c>
      <c r="F11" s="369" t="s">
        <v>487</v>
      </c>
      <c r="G11" s="372" t="s">
        <v>488</v>
      </c>
      <c r="H11" s="370" t="s">
        <v>489</v>
      </c>
      <c r="I11" s="370" t="s">
        <v>218</v>
      </c>
      <c r="J11" s="370" t="s">
        <v>490</v>
      </c>
      <c r="K11" s="370" t="s">
        <v>491</v>
      </c>
      <c r="L11" s="370" t="s">
        <v>488</v>
      </c>
      <c r="M11" s="370" t="s">
        <v>492</v>
      </c>
      <c r="N11" s="370" t="s">
        <v>493</v>
      </c>
      <c r="O11" s="370" t="s">
        <v>494</v>
      </c>
      <c r="P11" s="370" t="s">
        <v>495</v>
      </c>
      <c r="Q11" s="373" t="s">
        <v>496</v>
      </c>
      <c r="R11" s="369" t="s">
        <v>491</v>
      </c>
      <c r="S11" s="370" t="s">
        <v>493</v>
      </c>
      <c r="T11" s="370" t="s">
        <v>497</v>
      </c>
      <c r="U11" s="986" t="str">
        <f>R11</f>
        <v>3000</v>
      </c>
      <c r="V11" s="948"/>
      <c r="W11" s="949" t="str">
        <f>IF(R11+S11+T11=0,"-",S11)</f>
        <v>210</v>
      </c>
      <c r="X11" s="948"/>
      <c r="Y11" s="949" t="str">
        <f>IF(R11+S11+T11=0,"-",T11)</f>
        <v>1000</v>
      </c>
      <c r="Z11" s="948"/>
      <c r="AA11" s="371">
        <f t="shared" si="0"/>
        <v>12</v>
      </c>
      <c r="AB11" s="355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219</v>
      </c>
      <c r="E12" s="1" t="s">
        <v>220</v>
      </c>
      <c r="F12" s="369" t="s">
        <v>221</v>
      </c>
      <c r="G12" s="372" t="s">
        <v>221</v>
      </c>
      <c r="H12" s="370" t="s">
        <v>221</v>
      </c>
      <c r="I12" s="370" t="s">
        <v>221</v>
      </c>
      <c r="J12" s="370" t="s">
        <v>221</v>
      </c>
      <c r="K12" s="370" t="s">
        <v>221</v>
      </c>
      <c r="L12" s="370" t="s">
        <v>221</v>
      </c>
      <c r="M12" s="370" t="s">
        <v>221</v>
      </c>
      <c r="N12" s="370" t="s">
        <v>221</v>
      </c>
      <c r="O12" s="370" t="s">
        <v>221</v>
      </c>
      <c r="P12" s="370" t="s">
        <v>221</v>
      </c>
      <c r="Q12" s="373" t="s">
        <v>221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220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391" t="s">
        <v>122</v>
      </c>
      <c r="G13" s="372" t="s">
        <v>129</v>
      </c>
      <c r="H13" s="392" t="s">
        <v>122</v>
      </c>
      <c r="I13" s="370" t="s">
        <v>129</v>
      </c>
      <c r="J13" s="392" t="s">
        <v>122</v>
      </c>
      <c r="K13" s="392" t="s">
        <v>122</v>
      </c>
      <c r="L13" s="370" t="s">
        <v>129</v>
      </c>
      <c r="M13" s="392" t="s">
        <v>122</v>
      </c>
      <c r="N13" s="392" t="s">
        <v>122</v>
      </c>
      <c r="O13" s="392" t="s">
        <v>122</v>
      </c>
      <c r="P13" s="370" t="s">
        <v>129</v>
      </c>
      <c r="Q13" s="393" t="s">
        <v>122</v>
      </c>
      <c r="R13" s="369" t="s">
        <v>129</v>
      </c>
      <c r="S13" s="370" t="s">
        <v>129</v>
      </c>
      <c r="T13" s="370" t="s">
        <v>129</v>
      </c>
      <c r="U13" s="986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391" t="s">
        <v>122</v>
      </c>
      <c r="G14" s="372" t="s">
        <v>130</v>
      </c>
      <c r="H14" s="392" t="s">
        <v>122</v>
      </c>
      <c r="I14" s="370" t="s">
        <v>130</v>
      </c>
      <c r="J14" s="392" t="s">
        <v>122</v>
      </c>
      <c r="K14" s="392" t="s">
        <v>122</v>
      </c>
      <c r="L14" s="370" t="s">
        <v>130</v>
      </c>
      <c r="M14" s="392" t="s">
        <v>122</v>
      </c>
      <c r="N14" s="392" t="s">
        <v>122</v>
      </c>
      <c r="O14" s="392" t="s">
        <v>122</v>
      </c>
      <c r="P14" s="370" t="s">
        <v>130</v>
      </c>
      <c r="Q14" s="393" t="s">
        <v>122</v>
      </c>
      <c r="R14" s="369" t="s">
        <v>130</v>
      </c>
      <c r="S14" s="370" t="s">
        <v>130</v>
      </c>
      <c r="T14" s="370" t="s">
        <v>130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391" t="s">
        <v>122</v>
      </c>
      <c r="G15" s="372" t="s">
        <v>131</v>
      </c>
      <c r="H15" s="392" t="s">
        <v>122</v>
      </c>
      <c r="I15" s="370" t="s">
        <v>131</v>
      </c>
      <c r="J15" s="392" t="s">
        <v>122</v>
      </c>
      <c r="K15" s="392" t="s">
        <v>122</v>
      </c>
      <c r="L15" s="370" t="s">
        <v>131</v>
      </c>
      <c r="M15" s="392" t="s">
        <v>122</v>
      </c>
      <c r="N15" s="392" t="s">
        <v>122</v>
      </c>
      <c r="O15" s="392" t="s">
        <v>122</v>
      </c>
      <c r="P15" s="370" t="s">
        <v>131</v>
      </c>
      <c r="Q15" s="393" t="s">
        <v>122</v>
      </c>
      <c r="R15" s="369" t="s">
        <v>131</v>
      </c>
      <c r="S15" s="370" t="s">
        <v>131</v>
      </c>
      <c r="T15" s="370" t="s">
        <v>131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391" t="s">
        <v>122</v>
      </c>
      <c r="G16" s="372" t="s">
        <v>131</v>
      </c>
      <c r="H16" s="392" t="s">
        <v>122</v>
      </c>
      <c r="I16" s="370" t="s">
        <v>131</v>
      </c>
      <c r="J16" s="392" t="s">
        <v>122</v>
      </c>
      <c r="K16" s="392" t="s">
        <v>122</v>
      </c>
      <c r="L16" s="370" t="s">
        <v>131</v>
      </c>
      <c r="M16" s="392" t="s">
        <v>122</v>
      </c>
      <c r="N16" s="392" t="s">
        <v>122</v>
      </c>
      <c r="O16" s="392" t="s">
        <v>122</v>
      </c>
      <c r="P16" s="370" t="s">
        <v>131</v>
      </c>
      <c r="Q16" s="393" t="s">
        <v>122</v>
      </c>
      <c r="R16" s="369" t="s">
        <v>131</v>
      </c>
      <c r="S16" s="370" t="s">
        <v>131</v>
      </c>
      <c r="T16" s="370" t="s">
        <v>131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391" t="s">
        <v>122</v>
      </c>
      <c r="G17" s="372" t="s">
        <v>131</v>
      </c>
      <c r="H17" s="392" t="s">
        <v>122</v>
      </c>
      <c r="I17" s="370" t="s">
        <v>131</v>
      </c>
      <c r="J17" s="392" t="s">
        <v>122</v>
      </c>
      <c r="K17" s="392" t="s">
        <v>122</v>
      </c>
      <c r="L17" s="370" t="s">
        <v>131</v>
      </c>
      <c r="M17" s="392" t="s">
        <v>122</v>
      </c>
      <c r="N17" s="392" t="s">
        <v>122</v>
      </c>
      <c r="O17" s="392" t="s">
        <v>122</v>
      </c>
      <c r="P17" s="370" t="s">
        <v>131</v>
      </c>
      <c r="Q17" s="393" t="s">
        <v>122</v>
      </c>
      <c r="R17" s="369" t="s">
        <v>131</v>
      </c>
      <c r="S17" s="370" t="s">
        <v>131</v>
      </c>
      <c r="T17" s="370" t="s">
        <v>131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391" t="s">
        <v>122</v>
      </c>
      <c r="G18" s="372" t="s">
        <v>132</v>
      </c>
      <c r="H18" s="392" t="s">
        <v>122</v>
      </c>
      <c r="I18" s="370" t="s">
        <v>132</v>
      </c>
      <c r="J18" s="392" t="s">
        <v>122</v>
      </c>
      <c r="K18" s="392" t="s">
        <v>122</v>
      </c>
      <c r="L18" s="370" t="s">
        <v>132</v>
      </c>
      <c r="M18" s="392" t="s">
        <v>122</v>
      </c>
      <c r="N18" s="392" t="s">
        <v>122</v>
      </c>
      <c r="O18" s="392" t="s">
        <v>122</v>
      </c>
      <c r="P18" s="370" t="s">
        <v>132</v>
      </c>
      <c r="Q18" s="393" t="s">
        <v>122</v>
      </c>
      <c r="R18" s="369" t="s">
        <v>132</v>
      </c>
      <c r="S18" s="370" t="s">
        <v>132</v>
      </c>
      <c r="T18" s="370" t="s">
        <v>132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222</v>
      </c>
      <c r="F19" s="391" t="s">
        <v>122</v>
      </c>
      <c r="G19" s="372" t="s">
        <v>133</v>
      </c>
      <c r="H19" s="392" t="s">
        <v>122</v>
      </c>
      <c r="I19" s="370" t="s">
        <v>498</v>
      </c>
      <c r="J19" s="392" t="s">
        <v>122</v>
      </c>
      <c r="K19" s="392" t="s">
        <v>122</v>
      </c>
      <c r="L19" s="370" t="s">
        <v>133</v>
      </c>
      <c r="M19" s="392" t="s">
        <v>122</v>
      </c>
      <c r="N19" s="392" t="s">
        <v>122</v>
      </c>
      <c r="O19" s="392" t="s">
        <v>122</v>
      </c>
      <c r="P19" s="370" t="s">
        <v>133</v>
      </c>
      <c r="Q19" s="393" t="s">
        <v>122</v>
      </c>
      <c r="R19" s="369" t="s">
        <v>498</v>
      </c>
      <c r="S19" s="370" t="s">
        <v>133</v>
      </c>
      <c r="T19" s="370" t="s">
        <v>133</v>
      </c>
      <c r="U19" s="947" t="str">
        <f>R19</f>
        <v>0.004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391" t="s">
        <v>122</v>
      </c>
      <c r="G20" s="372" t="s">
        <v>131</v>
      </c>
      <c r="H20" s="392" t="s">
        <v>122</v>
      </c>
      <c r="I20" s="370" t="s">
        <v>131</v>
      </c>
      <c r="J20" s="392" t="s">
        <v>122</v>
      </c>
      <c r="K20" s="392" t="s">
        <v>122</v>
      </c>
      <c r="L20" s="370" t="s">
        <v>131</v>
      </c>
      <c r="M20" s="392" t="s">
        <v>122</v>
      </c>
      <c r="N20" s="392" t="s">
        <v>122</v>
      </c>
      <c r="O20" s="392" t="s">
        <v>122</v>
      </c>
      <c r="P20" s="370" t="s">
        <v>131</v>
      </c>
      <c r="Q20" s="393" t="s">
        <v>122</v>
      </c>
      <c r="R20" s="369" t="s">
        <v>131</v>
      </c>
      <c r="S20" s="370" t="s">
        <v>131</v>
      </c>
      <c r="T20" s="370" t="s">
        <v>131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391" t="s">
        <v>122</v>
      </c>
      <c r="G21" s="372" t="s">
        <v>225</v>
      </c>
      <c r="H21" s="392" t="s">
        <v>122</v>
      </c>
      <c r="I21" s="370" t="s">
        <v>225</v>
      </c>
      <c r="J21" s="392" t="s">
        <v>122</v>
      </c>
      <c r="K21" s="392" t="s">
        <v>122</v>
      </c>
      <c r="L21" s="370" t="s">
        <v>224</v>
      </c>
      <c r="M21" s="392" t="s">
        <v>122</v>
      </c>
      <c r="N21" s="392" t="s">
        <v>122</v>
      </c>
      <c r="O21" s="392" t="s">
        <v>122</v>
      </c>
      <c r="P21" s="370" t="s">
        <v>224</v>
      </c>
      <c r="Q21" s="393" t="s">
        <v>122</v>
      </c>
      <c r="R21" s="369" t="s">
        <v>225</v>
      </c>
      <c r="S21" s="370" t="s">
        <v>224</v>
      </c>
      <c r="T21" s="370" t="s">
        <v>224</v>
      </c>
      <c r="U21" s="947" t="str">
        <f t="shared" si="1"/>
        <v>0.4</v>
      </c>
      <c r="V21" s="948"/>
      <c r="W21" s="949" t="str">
        <f t="shared" si="2"/>
        <v>&lt;0.4</v>
      </c>
      <c r="X21" s="948"/>
      <c r="Y21" s="949" t="str">
        <f t="shared" si="3"/>
        <v>&lt;0.4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391" t="s">
        <v>122</v>
      </c>
      <c r="G22" s="372" t="s">
        <v>499</v>
      </c>
      <c r="H22" s="392" t="s">
        <v>122</v>
      </c>
      <c r="I22" s="370" t="s">
        <v>226</v>
      </c>
      <c r="J22" s="392" t="s">
        <v>122</v>
      </c>
      <c r="K22" s="392" t="s">
        <v>122</v>
      </c>
      <c r="L22" s="370" t="s">
        <v>135</v>
      </c>
      <c r="M22" s="392" t="s">
        <v>122</v>
      </c>
      <c r="N22" s="392" t="s">
        <v>122</v>
      </c>
      <c r="O22" s="392" t="s">
        <v>122</v>
      </c>
      <c r="P22" s="370" t="s">
        <v>135</v>
      </c>
      <c r="Q22" s="393" t="s">
        <v>122</v>
      </c>
      <c r="R22" s="369" t="s">
        <v>226</v>
      </c>
      <c r="S22" s="370" t="s">
        <v>135</v>
      </c>
      <c r="T22" s="370" t="s">
        <v>135</v>
      </c>
      <c r="U22" s="947" t="str">
        <f t="shared" si="1"/>
        <v>0.13</v>
      </c>
      <c r="V22" s="948"/>
      <c r="W22" s="949" t="str">
        <f t="shared" si="2"/>
        <v>&lt;0.08</v>
      </c>
      <c r="X22" s="948"/>
      <c r="Y22" s="949" t="str">
        <f t="shared" si="3"/>
        <v>&lt;0.08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391" t="s">
        <v>122</v>
      </c>
      <c r="G23" s="372" t="s">
        <v>136</v>
      </c>
      <c r="H23" s="392" t="s">
        <v>122</v>
      </c>
      <c r="I23" s="370" t="s">
        <v>136</v>
      </c>
      <c r="J23" s="392" t="s">
        <v>122</v>
      </c>
      <c r="K23" s="392" t="s">
        <v>122</v>
      </c>
      <c r="L23" s="370" t="s">
        <v>136</v>
      </c>
      <c r="M23" s="392" t="s">
        <v>122</v>
      </c>
      <c r="N23" s="392" t="s">
        <v>122</v>
      </c>
      <c r="O23" s="392" t="s">
        <v>122</v>
      </c>
      <c r="P23" s="370" t="s">
        <v>136</v>
      </c>
      <c r="Q23" s="393" t="s">
        <v>122</v>
      </c>
      <c r="R23" s="369" t="s">
        <v>136</v>
      </c>
      <c r="S23" s="370" t="s">
        <v>136</v>
      </c>
      <c r="T23" s="370" t="s">
        <v>136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391" t="s">
        <v>122</v>
      </c>
      <c r="G24" s="372" t="s">
        <v>137</v>
      </c>
      <c r="H24" s="392" t="s">
        <v>122</v>
      </c>
      <c r="I24" s="370" t="s">
        <v>137</v>
      </c>
      <c r="J24" s="392" t="s">
        <v>122</v>
      </c>
      <c r="K24" s="392" t="s">
        <v>122</v>
      </c>
      <c r="L24" s="370" t="s">
        <v>137</v>
      </c>
      <c r="M24" s="392" t="s">
        <v>122</v>
      </c>
      <c r="N24" s="392" t="s">
        <v>122</v>
      </c>
      <c r="O24" s="392" t="s">
        <v>122</v>
      </c>
      <c r="P24" s="370" t="s">
        <v>137</v>
      </c>
      <c r="Q24" s="393" t="s">
        <v>122</v>
      </c>
      <c r="R24" s="369" t="s">
        <v>137</v>
      </c>
      <c r="S24" s="370" t="s">
        <v>137</v>
      </c>
      <c r="T24" s="370" t="s">
        <v>137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391" t="s">
        <v>122</v>
      </c>
      <c r="G25" s="372" t="s">
        <v>132</v>
      </c>
      <c r="H25" s="392" t="s">
        <v>122</v>
      </c>
      <c r="I25" s="370" t="s">
        <v>132</v>
      </c>
      <c r="J25" s="392" t="s">
        <v>122</v>
      </c>
      <c r="K25" s="392" t="s">
        <v>122</v>
      </c>
      <c r="L25" s="370" t="s">
        <v>132</v>
      </c>
      <c r="M25" s="392" t="s">
        <v>122</v>
      </c>
      <c r="N25" s="392" t="s">
        <v>122</v>
      </c>
      <c r="O25" s="392" t="s">
        <v>122</v>
      </c>
      <c r="P25" s="370" t="s">
        <v>132</v>
      </c>
      <c r="Q25" s="393" t="s">
        <v>122</v>
      </c>
      <c r="R25" s="369" t="s">
        <v>132</v>
      </c>
      <c r="S25" s="370" t="s">
        <v>132</v>
      </c>
      <c r="T25" s="370" t="s">
        <v>132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230</v>
      </c>
      <c r="E26" s="1" t="s">
        <v>104</v>
      </c>
      <c r="F26" s="391" t="s">
        <v>122</v>
      </c>
      <c r="G26" s="372" t="s">
        <v>138</v>
      </c>
      <c r="H26" s="392" t="s">
        <v>122</v>
      </c>
      <c r="I26" s="370" t="s">
        <v>138</v>
      </c>
      <c r="J26" s="392" t="s">
        <v>122</v>
      </c>
      <c r="K26" s="392" t="s">
        <v>122</v>
      </c>
      <c r="L26" s="370" t="s">
        <v>138</v>
      </c>
      <c r="M26" s="392" t="s">
        <v>122</v>
      </c>
      <c r="N26" s="392" t="s">
        <v>122</v>
      </c>
      <c r="O26" s="392" t="s">
        <v>122</v>
      </c>
      <c r="P26" s="370" t="s">
        <v>138</v>
      </c>
      <c r="Q26" s="393" t="s">
        <v>122</v>
      </c>
      <c r="R26" s="369" t="s">
        <v>138</v>
      </c>
      <c r="S26" s="370" t="s">
        <v>138</v>
      </c>
      <c r="T26" s="370" t="s">
        <v>138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391" t="s">
        <v>122</v>
      </c>
      <c r="G27" s="372" t="s">
        <v>131</v>
      </c>
      <c r="H27" s="392" t="s">
        <v>122</v>
      </c>
      <c r="I27" s="370" t="s">
        <v>131</v>
      </c>
      <c r="J27" s="392" t="s">
        <v>122</v>
      </c>
      <c r="K27" s="392" t="s">
        <v>122</v>
      </c>
      <c r="L27" s="370" t="s">
        <v>131</v>
      </c>
      <c r="M27" s="392" t="s">
        <v>122</v>
      </c>
      <c r="N27" s="392" t="s">
        <v>122</v>
      </c>
      <c r="O27" s="392" t="s">
        <v>122</v>
      </c>
      <c r="P27" s="370" t="s">
        <v>131</v>
      </c>
      <c r="Q27" s="393" t="s">
        <v>122</v>
      </c>
      <c r="R27" s="369" t="s">
        <v>131</v>
      </c>
      <c r="S27" s="370" t="s">
        <v>131</v>
      </c>
      <c r="T27" s="370" t="s">
        <v>131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391" t="s">
        <v>122</v>
      </c>
      <c r="G28" s="372" t="s">
        <v>131</v>
      </c>
      <c r="H28" s="392" t="s">
        <v>122</v>
      </c>
      <c r="I28" s="370" t="s">
        <v>131</v>
      </c>
      <c r="J28" s="392" t="s">
        <v>122</v>
      </c>
      <c r="K28" s="392" t="s">
        <v>122</v>
      </c>
      <c r="L28" s="370" t="s">
        <v>131</v>
      </c>
      <c r="M28" s="392" t="s">
        <v>122</v>
      </c>
      <c r="N28" s="392" t="s">
        <v>122</v>
      </c>
      <c r="O28" s="392" t="s">
        <v>122</v>
      </c>
      <c r="P28" s="370" t="s">
        <v>131</v>
      </c>
      <c r="Q28" s="393" t="s">
        <v>122</v>
      </c>
      <c r="R28" s="369" t="s">
        <v>131</v>
      </c>
      <c r="S28" s="370" t="s">
        <v>131</v>
      </c>
      <c r="T28" s="370" t="s">
        <v>131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391" t="s">
        <v>122</v>
      </c>
      <c r="G29" s="372" t="s">
        <v>131</v>
      </c>
      <c r="H29" s="392" t="s">
        <v>122</v>
      </c>
      <c r="I29" s="370" t="s">
        <v>131</v>
      </c>
      <c r="J29" s="392" t="s">
        <v>122</v>
      </c>
      <c r="K29" s="392" t="s">
        <v>122</v>
      </c>
      <c r="L29" s="370" t="s">
        <v>131</v>
      </c>
      <c r="M29" s="392" t="s">
        <v>122</v>
      </c>
      <c r="N29" s="392" t="s">
        <v>122</v>
      </c>
      <c r="O29" s="392" t="s">
        <v>122</v>
      </c>
      <c r="P29" s="370" t="s">
        <v>131</v>
      </c>
      <c r="Q29" s="393" t="s">
        <v>122</v>
      </c>
      <c r="R29" s="369" t="s">
        <v>131</v>
      </c>
      <c r="S29" s="370" t="s">
        <v>131</v>
      </c>
      <c r="T29" s="370" t="s">
        <v>131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391" t="s">
        <v>122</v>
      </c>
      <c r="G30" s="372" t="s">
        <v>131</v>
      </c>
      <c r="H30" s="392" t="s">
        <v>122</v>
      </c>
      <c r="I30" s="370" t="s">
        <v>131</v>
      </c>
      <c r="J30" s="392" t="s">
        <v>122</v>
      </c>
      <c r="K30" s="392" t="s">
        <v>122</v>
      </c>
      <c r="L30" s="370" t="s">
        <v>131</v>
      </c>
      <c r="M30" s="392" t="s">
        <v>122</v>
      </c>
      <c r="N30" s="392" t="s">
        <v>122</v>
      </c>
      <c r="O30" s="392" t="s">
        <v>122</v>
      </c>
      <c r="P30" s="370" t="s">
        <v>131</v>
      </c>
      <c r="Q30" s="393" t="s">
        <v>122</v>
      </c>
      <c r="R30" s="369" t="s">
        <v>131</v>
      </c>
      <c r="S30" s="370" t="s">
        <v>131</v>
      </c>
      <c r="T30" s="370" t="s">
        <v>131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391" t="s">
        <v>122</v>
      </c>
      <c r="G31" s="394" t="s">
        <v>122</v>
      </c>
      <c r="H31" s="392" t="s">
        <v>122</v>
      </c>
      <c r="I31" s="392" t="s">
        <v>122</v>
      </c>
      <c r="J31" s="392" t="s">
        <v>122</v>
      </c>
      <c r="K31" s="392" t="s">
        <v>122</v>
      </c>
      <c r="L31" s="392" t="s">
        <v>122</v>
      </c>
      <c r="M31" s="392" t="s">
        <v>122</v>
      </c>
      <c r="N31" s="392" t="s">
        <v>122</v>
      </c>
      <c r="O31" s="392" t="s">
        <v>122</v>
      </c>
      <c r="P31" s="392" t="s">
        <v>122</v>
      </c>
      <c r="Q31" s="393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391" t="s">
        <v>122</v>
      </c>
      <c r="G32" s="394" t="s">
        <v>122</v>
      </c>
      <c r="H32" s="392" t="s">
        <v>122</v>
      </c>
      <c r="I32" s="392" t="s">
        <v>122</v>
      </c>
      <c r="J32" s="392" t="s">
        <v>122</v>
      </c>
      <c r="K32" s="392" t="s">
        <v>122</v>
      </c>
      <c r="L32" s="392" t="s">
        <v>122</v>
      </c>
      <c r="M32" s="392" t="s">
        <v>122</v>
      </c>
      <c r="N32" s="392" t="s">
        <v>122</v>
      </c>
      <c r="O32" s="392" t="s">
        <v>122</v>
      </c>
      <c r="P32" s="392" t="s">
        <v>122</v>
      </c>
      <c r="Q32" s="393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391" t="s">
        <v>122</v>
      </c>
      <c r="G33" s="394" t="s">
        <v>122</v>
      </c>
      <c r="H33" s="392" t="s">
        <v>122</v>
      </c>
      <c r="I33" s="392" t="s">
        <v>122</v>
      </c>
      <c r="J33" s="392" t="s">
        <v>122</v>
      </c>
      <c r="K33" s="392" t="s">
        <v>122</v>
      </c>
      <c r="L33" s="392" t="s">
        <v>122</v>
      </c>
      <c r="M33" s="392" t="s">
        <v>122</v>
      </c>
      <c r="N33" s="392" t="s">
        <v>122</v>
      </c>
      <c r="O33" s="392" t="s">
        <v>122</v>
      </c>
      <c r="P33" s="392" t="s">
        <v>122</v>
      </c>
      <c r="Q33" s="393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391" t="s">
        <v>122</v>
      </c>
      <c r="G34" s="394" t="s">
        <v>122</v>
      </c>
      <c r="H34" s="392" t="s">
        <v>122</v>
      </c>
      <c r="I34" s="392" t="s">
        <v>122</v>
      </c>
      <c r="J34" s="392" t="s">
        <v>122</v>
      </c>
      <c r="K34" s="392" t="s">
        <v>122</v>
      </c>
      <c r="L34" s="392" t="s">
        <v>122</v>
      </c>
      <c r="M34" s="392" t="s">
        <v>122</v>
      </c>
      <c r="N34" s="392" t="s">
        <v>122</v>
      </c>
      <c r="O34" s="392" t="s">
        <v>122</v>
      </c>
      <c r="P34" s="392" t="s">
        <v>122</v>
      </c>
      <c r="Q34" s="393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391" t="s">
        <v>122</v>
      </c>
      <c r="G35" s="394" t="s">
        <v>122</v>
      </c>
      <c r="H35" s="392" t="s">
        <v>122</v>
      </c>
      <c r="I35" s="392" t="s">
        <v>122</v>
      </c>
      <c r="J35" s="392" t="s">
        <v>122</v>
      </c>
      <c r="K35" s="392" t="s">
        <v>122</v>
      </c>
      <c r="L35" s="392" t="s">
        <v>122</v>
      </c>
      <c r="M35" s="392" t="s">
        <v>122</v>
      </c>
      <c r="N35" s="392" t="s">
        <v>122</v>
      </c>
      <c r="O35" s="392" t="s">
        <v>122</v>
      </c>
      <c r="P35" s="392" t="s">
        <v>122</v>
      </c>
      <c r="Q35" s="393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391" t="s">
        <v>122</v>
      </c>
      <c r="G36" s="394" t="s">
        <v>122</v>
      </c>
      <c r="H36" s="392" t="s">
        <v>122</v>
      </c>
      <c r="I36" s="392" t="s">
        <v>122</v>
      </c>
      <c r="J36" s="392" t="s">
        <v>122</v>
      </c>
      <c r="K36" s="392" t="s">
        <v>122</v>
      </c>
      <c r="L36" s="392" t="s">
        <v>122</v>
      </c>
      <c r="M36" s="392" t="s">
        <v>122</v>
      </c>
      <c r="N36" s="392" t="s">
        <v>122</v>
      </c>
      <c r="O36" s="392" t="s">
        <v>122</v>
      </c>
      <c r="P36" s="392" t="s">
        <v>122</v>
      </c>
      <c r="Q36" s="393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391" t="s">
        <v>122</v>
      </c>
      <c r="G37" s="394" t="s">
        <v>122</v>
      </c>
      <c r="H37" s="392" t="s">
        <v>122</v>
      </c>
      <c r="I37" s="392" t="s">
        <v>122</v>
      </c>
      <c r="J37" s="392" t="s">
        <v>122</v>
      </c>
      <c r="K37" s="392" t="s">
        <v>122</v>
      </c>
      <c r="L37" s="392" t="s">
        <v>122</v>
      </c>
      <c r="M37" s="392" t="s">
        <v>122</v>
      </c>
      <c r="N37" s="392" t="s">
        <v>122</v>
      </c>
      <c r="O37" s="392" t="s">
        <v>122</v>
      </c>
      <c r="P37" s="392" t="s">
        <v>122</v>
      </c>
      <c r="Q37" s="393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391" t="s">
        <v>122</v>
      </c>
      <c r="G38" s="394" t="s">
        <v>122</v>
      </c>
      <c r="H38" s="392" t="s">
        <v>122</v>
      </c>
      <c r="I38" s="392" t="s">
        <v>122</v>
      </c>
      <c r="J38" s="392" t="s">
        <v>122</v>
      </c>
      <c r="K38" s="392" t="s">
        <v>122</v>
      </c>
      <c r="L38" s="392" t="s">
        <v>122</v>
      </c>
      <c r="M38" s="392" t="s">
        <v>122</v>
      </c>
      <c r="N38" s="392" t="s">
        <v>122</v>
      </c>
      <c r="O38" s="392" t="s">
        <v>122</v>
      </c>
      <c r="P38" s="392" t="s">
        <v>122</v>
      </c>
      <c r="Q38" s="393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391" t="s">
        <v>122</v>
      </c>
      <c r="G39" s="394" t="s">
        <v>122</v>
      </c>
      <c r="H39" s="392" t="s">
        <v>122</v>
      </c>
      <c r="I39" s="392" t="s">
        <v>122</v>
      </c>
      <c r="J39" s="392" t="s">
        <v>122</v>
      </c>
      <c r="K39" s="392" t="s">
        <v>122</v>
      </c>
      <c r="L39" s="392" t="s">
        <v>122</v>
      </c>
      <c r="M39" s="392" t="s">
        <v>122</v>
      </c>
      <c r="N39" s="392" t="s">
        <v>122</v>
      </c>
      <c r="O39" s="392" t="s">
        <v>122</v>
      </c>
      <c r="P39" s="392" t="s">
        <v>122</v>
      </c>
      <c r="Q39" s="393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391" t="s">
        <v>122</v>
      </c>
      <c r="G40" s="394" t="s">
        <v>122</v>
      </c>
      <c r="H40" s="392" t="s">
        <v>122</v>
      </c>
      <c r="I40" s="392" t="s">
        <v>122</v>
      </c>
      <c r="J40" s="392" t="s">
        <v>122</v>
      </c>
      <c r="K40" s="392" t="s">
        <v>122</v>
      </c>
      <c r="L40" s="392" t="s">
        <v>122</v>
      </c>
      <c r="M40" s="392" t="s">
        <v>122</v>
      </c>
      <c r="N40" s="392" t="s">
        <v>122</v>
      </c>
      <c r="O40" s="392" t="s">
        <v>122</v>
      </c>
      <c r="P40" s="392" t="s">
        <v>122</v>
      </c>
      <c r="Q40" s="393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391" t="s">
        <v>122</v>
      </c>
      <c r="G41" s="394" t="s">
        <v>122</v>
      </c>
      <c r="H41" s="392" t="s">
        <v>122</v>
      </c>
      <c r="I41" s="392" t="s">
        <v>122</v>
      </c>
      <c r="J41" s="392" t="s">
        <v>122</v>
      </c>
      <c r="K41" s="392" t="s">
        <v>122</v>
      </c>
      <c r="L41" s="392" t="s">
        <v>122</v>
      </c>
      <c r="M41" s="392" t="s">
        <v>122</v>
      </c>
      <c r="N41" s="392" t="s">
        <v>122</v>
      </c>
      <c r="O41" s="392" t="s">
        <v>122</v>
      </c>
      <c r="P41" s="392" t="s">
        <v>122</v>
      </c>
      <c r="Q41" s="393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391" t="s">
        <v>122</v>
      </c>
      <c r="G42" s="372" t="s">
        <v>139</v>
      </c>
      <c r="H42" s="392" t="s">
        <v>122</v>
      </c>
      <c r="I42" s="370" t="s">
        <v>139</v>
      </c>
      <c r="J42" s="392" t="s">
        <v>122</v>
      </c>
      <c r="K42" s="392" t="s">
        <v>122</v>
      </c>
      <c r="L42" s="370" t="s">
        <v>139</v>
      </c>
      <c r="M42" s="392" t="s">
        <v>122</v>
      </c>
      <c r="N42" s="392" t="s">
        <v>122</v>
      </c>
      <c r="O42" s="392" t="s">
        <v>122</v>
      </c>
      <c r="P42" s="370" t="s">
        <v>139</v>
      </c>
      <c r="Q42" s="393" t="s">
        <v>122</v>
      </c>
      <c r="R42" s="369" t="s">
        <v>139</v>
      </c>
      <c r="S42" s="370" t="s">
        <v>139</v>
      </c>
      <c r="T42" s="370" t="s">
        <v>139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369" t="s">
        <v>500</v>
      </c>
      <c r="G43" s="372" t="s">
        <v>501</v>
      </c>
      <c r="H43" s="370" t="s">
        <v>229</v>
      </c>
      <c r="I43" s="370" t="s">
        <v>499</v>
      </c>
      <c r="J43" s="370" t="s">
        <v>392</v>
      </c>
      <c r="K43" s="370" t="s">
        <v>234</v>
      </c>
      <c r="L43" s="370" t="s">
        <v>238</v>
      </c>
      <c r="M43" s="370" t="s">
        <v>238</v>
      </c>
      <c r="N43" s="370" t="s">
        <v>236</v>
      </c>
      <c r="O43" s="370" t="s">
        <v>236</v>
      </c>
      <c r="P43" s="370" t="s">
        <v>238</v>
      </c>
      <c r="Q43" s="373" t="s">
        <v>229</v>
      </c>
      <c r="R43" s="369" t="s">
        <v>500</v>
      </c>
      <c r="S43" s="370" t="s">
        <v>392</v>
      </c>
      <c r="T43" s="370" t="s">
        <v>227</v>
      </c>
      <c r="U43" s="947" t="str">
        <f t="shared" si="1"/>
        <v>0.27</v>
      </c>
      <c r="V43" s="948"/>
      <c r="W43" s="949" t="str">
        <f t="shared" si="2"/>
        <v>0.03</v>
      </c>
      <c r="X43" s="948"/>
      <c r="Y43" s="949" t="str">
        <f t="shared" si="3"/>
        <v>0.10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369" t="s">
        <v>502</v>
      </c>
      <c r="G44" s="372" t="s">
        <v>503</v>
      </c>
      <c r="H44" s="370" t="s">
        <v>504</v>
      </c>
      <c r="I44" s="370" t="s">
        <v>505</v>
      </c>
      <c r="J44" s="370" t="s">
        <v>232</v>
      </c>
      <c r="K44" s="370" t="s">
        <v>243</v>
      </c>
      <c r="L44" s="370" t="s">
        <v>243</v>
      </c>
      <c r="M44" s="370" t="s">
        <v>500</v>
      </c>
      <c r="N44" s="370" t="s">
        <v>506</v>
      </c>
      <c r="O44" s="370" t="s">
        <v>232</v>
      </c>
      <c r="P44" s="370" t="s">
        <v>507</v>
      </c>
      <c r="Q44" s="373" t="s">
        <v>500</v>
      </c>
      <c r="R44" s="369" t="s">
        <v>503</v>
      </c>
      <c r="S44" s="370" t="s">
        <v>506</v>
      </c>
      <c r="T44" s="370" t="s">
        <v>248</v>
      </c>
      <c r="U44" s="947" t="str">
        <f t="shared" si="1"/>
        <v>0.54</v>
      </c>
      <c r="V44" s="948"/>
      <c r="W44" s="949" t="str">
        <f t="shared" si="2"/>
        <v>0.20</v>
      </c>
      <c r="X44" s="948"/>
      <c r="Y44" s="949" t="str">
        <f t="shared" si="3"/>
        <v>0.34</v>
      </c>
      <c r="Z44" s="948"/>
      <c r="AA44" s="371">
        <f t="shared" si="0"/>
        <v>12</v>
      </c>
      <c r="AB44" s="355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391" t="s">
        <v>122</v>
      </c>
      <c r="G45" s="372" t="s">
        <v>139</v>
      </c>
      <c r="H45" s="392" t="s">
        <v>122</v>
      </c>
      <c r="I45" s="370" t="s">
        <v>139</v>
      </c>
      <c r="J45" s="392" t="s">
        <v>122</v>
      </c>
      <c r="K45" s="392" t="s">
        <v>122</v>
      </c>
      <c r="L45" s="370" t="s">
        <v>139</v>
      </c>
      <c r="M45" s="392" t="s">
        <v>122</v>
      </c>
      <c r="N45" s="392" t="s">
        <v>122</v>
      </c>
      <c r="O45" s="392" t="s">
        <v>122</v>
      </c>
      <c r="P45" s="370" t="s">
        <v>139</v>
      </c>
      <c r="Q45" s="393" t="s">
        <v>122</v>
      </c>
      <c r="R45" s="369" t="s">
        <v>139</v>
      </c>
      <c r="S45" s="370" t="s">
        <v>139</v>
      </c>
      <c r="T45" s="370" t="s">
        <v>139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391" t="s">
        <v>122</v>
      </c>
      <c r="G46" s="372" t="s">
        <v>418</v>
      </c>
      <c r="H46" s="392" t="s">
        <v>122</v>
      </c>
      <c r="I46" s="370" t="s">
        <v>439</v>
      </c>
      <c r="J46" s="392" t="s">
        <v>122</v>
      </c>
      <c r="K46" s="392" t="s">
        <v>122</v>
      </c>
      <c r="L46" s="370" t="s">
        <v>508</v>
      </c>
      <c r="M46" s="392" t="s">
        <v>122</v>
      </c>
      <c r="N46" s="392" t="s">
        <v>122</v>
      </c>
      <c r="O46" s="392" t="s">
        <v>122</v>
      </c>
      <c r="P46" s="370" t="s">
        <v>509</v>
      </c>
      <c r="Q46" s="393" t="s">
        <v>122</v>
      </c>
      <c r="R46" s="369" t="s">
        <v>439</v>
      </c>
      <c r="S46" s="370" t="s">
        <v>418</v>
      </c>
      <c r="T46" s="370" t="s">
        <v>510</v>
      </c>
      <c r="U46" s="947" t="str">
        <f t="shared" si="1"/>
        <v>9.0</v>
      </c>
      <c r="V46" s="948"/>
      <c r="W46" s="949" t="str">
        <f t="shared" si="2"/>
        <v>7.6</v>
      </c>
      <c r="X46" s="948"/>
      <c r="Y46" s="949" t="str">
        <f t="shared" si="3"/>
        <v>8.4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369" t="s">
        <v>511</v>
      </c>
      <c r="G47" s="372" t="s">
        <v>512</v>
      </c>
      <c r="H47" s="370" t="s">
        <v>258</v>
      </c>
      <c r="I47" s="370" t="s">
        <v>258</v>
      </c>
      <c r="J47" s="370" t="s">
        <v>260</v>
      </c>
      <c r="K47" s="370" t="s">
        <v>461</v>
      </c>
      <c r="L47" s="370" t="s">
        <v>260</v>
      </c>
      <c r="M47" s="370" t="s">
        <v>261</v>
      </c>
      <c r="N47" s="370" t="s">
        <v>513</v>
      </c>
      <c r="O47" s="370" t="s">
        <v>267</v>
      </c>
      <c r="P47" s="370" t="s">
        <v>514</v>
      </c>
      <c r="Q47" s="373" t="s">
        <v>515</v>
      </c>
      <c r="R47" s="369" t="s">
        <v>267</v>
      </c>
      <c r="S47" s="370" t="s">
        <v>461</v>
      </c>
      <c r="T47" s="370" t="s">
        <v>516</v>
      </c>
      <c r="U47" s="947" t="str">
        <f t="shared" si="1"/>
        <v>0.046</v>
      </c>
      <c r="V47" s="948"/>
      <c r="W47" s="949" t="str">
        <f t="shared" si="2"/>
        <v>0.014</v>
      </c>
      <c r="X47" s="948"/>
      <c r="Y47" s="949" t="str">
        <f t="shared" si="3"/>
        <v>0.028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369" t="s">
        <v>434</v>
      </c>
      <c r="G48" s="372" t="s">
        <v>517</v>
      </c>
      <c r="H48" s="370" t="s">
        <v>518</v>
      </c>
      <c r="I48" s="370" t="s">
        <v>519</v>
      </c>
      <c r="J48" s="370" t="s">
        <v>520</v>
      </c>
      <c r="K48" s="370" t="s">
        <v>446</v>
      </c>
      <c r="L48" s="370" t="s">
        <v>276</v>
      </c>
      <c r="M48" s="370" t="s">
        <v>521</v>
      </c>
      <c r="N48" s="370" t="s">
        <v>272</v>
      </c>
      <c r="O48" s="370" t="s">
        <v>522</v>
      </c>
      <c r="P48" s="370" t="s">
        <v>196</v>
      </c>
      <c r="Q48" s="373" t="s">
        <v>523</v>
      </c>
      <c r="R48" s="369" t="s">
        <v>522</v>
      </c>
      <c r="S48" s="370" t="s">
        <v>434</v>
      </c>
      <c r="T48" s="370" t="s">
        <v>446</v>
      </c>
      <c r="U48" s="947" t="str">
        <f t="shared" si="1"/>
        <v>17.1</v>
      </c>
      <c r="V48" s="948"/>
      <c r="W48" s="949" t="str">
        <f t="shared" si="2"/>
        <v>10.1</v>
      </c>
      <c r="X48" s="948"/>
      <c r="Y48" s="949" t="str">
        <f t="shared" si="3"/>
        <v>13.9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524</v>
      </c>
      <c r="E49" s="1" t="s">
        <v>104</v>
      </c>
      <c r="F49" s="369" t="s">
        <v>282</v>
      </c>
      <c r="G49" s="372" t="s">
        <v>525</v>
      </c>
      <c r="H49" s="370" t="s">
        <v>284</v>
      </c>
      <c r="I49" s="370" t="s">
        <v>526</v>
      </c>
      <c r="J49" s="370" t="s">
        <v>288</v>
      </c>
      <c r="K49" s="370" t="s">
        <v>526</v>
      </c>
      <c r="L49" s="370" t="s">
        <v>527</v>
      </c>
      <c r="M49" s="370" t="s">
        <v>527</v>
      </c>
      <c r="N49" s="370" t="s">
        <v>286</v>
      </c>
      <c r="O49" s="370" t="s">
        <v>285</v>
      </c>
      <c r="P49" s="370" t="s">
        <v>528</v>
      </c>
      <c r="Q49" s="373" t="s">
        <v>525</v>
      </c>
      <c r="R49" s="369" t="s">
        <v>288</v>
      </c>
      <c r="S49" s="370" t="s">
        <v>282</v>
      </c>
      <c r="T49" s="370" t="s">
        <v>289</v>
      </c>
      <c r="U49" s="947" t="str">
        <f t="shared" si="1"/>
        <v>34</v>
      </c>
      <c r="V49" s="948"/>
      <c r="W49" s="949" t="str">
        <f t="shared" si="2"/>
        <v>19</v>
      </c>
      <c r="X49" s="948"/>
      <c r="Y49" s="949" t="str">
        <f t="shared" si="3"/>
        <v>27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369" t="s">
        <v>529</v>
      </c>
      <c r="G50" s="372" t="s">
        <v>530</v>
      </c>
      <c r="H50" s="370" t="s">
        <v>531</v>
      </c>
      <c r="I50" s="370" t="s">
        <v>299</v>
      </c>
      <c r="J50" s="370" t="s">
        <v>297</v>
      </c>
      <c r="K50" s="370" t="s">
        <v>532</v>
      </c>
      <c r="L50" s="370" t="s">
        <v>533</v>
      </c>
      <c r="M50" s="370" t="s">
        <v>534</v>
      </c>
      <c r="N50" s="370" t="s">
        <v>535</v>
      </c>
      <c r="O50" s="370" t="s">
        <v>536</v>
      </c>
      <c r="P50" s="370" t="s">
        <v>449</v>
      </c>
      <c r="Q50" s="373" t="s">
        <v>291</v>
      </c>
      <c r="R50" s="369" t="s">
        <v>536</v>
      </c>
      <c r="S50" s="370" t="s">
        <v>529</v>
      </c>
      <c r="T50" s="370" t="s">
        <v>296</v>
      </c>
      <c r="U50" s="947" t="str">
        <f t="shared" si="1"/>
        <v>112</v>
      </c>
      <c r="V50" s="948"/>
      <c r="W50" s="949" t="str">
        <f t="shared" si="2"/>
        <v>42</v>
      </c>
      <c r="X50" s="948"/>
      <c r="Y50" s="949" t="str">
        <f t="shared" si="3"/>
        <v>82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391" t="s">
        <v>122</v>
      </c>
      <c r="G51" s="372" t="s">
        <v>140</v>
      </c>
      <c r="H51" s="392" t="s">
        <v>122</v>
      </c>
      <c r="I51" s="370" t="s">
        <v>140</v>
      </c>
      <c r="J51" s="392" t="s">
        <v>122</v>
      </c>
      <c r="K51" s="392" t="s">
        <v>122</v>
      </c>
      <c r="L51" s="370" t="s">
        <v>140</v>
      </c>
      <c r="M51" s="392" t="s">
        <v>122</v>
      </c>
      <c r="N51" s="392" t="s">
        <v>122</v>
      </c>
      <c r="O51" s="392" t="s">
        <v>122</v>
      </c>
      <c r="P51" s="370" t="s">
        <v>140</v>
      </c>
      <c r="Q51" s="393" t="s">
        <v>122</v>
      </c>
      <c r="R51" s="369" t="s">
        <v>140</v>
      </c>
      <c r="S51" s="370" t="s">
        <v>140</v>
      </c>
      <c r="T51" s="370" t="s">
        <v>140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391" t="s">
        <v>122</v>
      </c>
      <c r="G52" s="372" t="s">
        <v>303</v>
      </c>
      <c r="H52" s="370" t="s">
        <v>304</v>
      </c>
      <c r="I52" s="370" t="s">
        <v>537</v>
      </c>
      <c r="J52" s="370" t="s">
        <v>304</v>
      </c>
      <c r="K52" s="370" t="s">
        <v>304</v>
      </c>
      <c r="L52" s="370" t="s">
        <v>141</v>
      </c>
      <c r="M52" s="392" t="s">
        <v>122</v>
      </c>
      <c r="N52" s="392" t="s">
        <v>122</v>
      </c>
      <c r="O52" s="392" t="s">
        <v>122</v>
      </c>
      <c r="P52" s="392" t="s">
        <v>122</v>
      </c>
      <c r="Q52" s="393" t="s">
        <v>122</v>
      </c>
      <c r="R52" s="369" t="s">
        <v>537</v>
      </c>
      <c r="S52" s="370" t="s">
        <v>141</v>
      </c>
      <c r="T52" s="370" t="s">
        <v>304</v>
      </c>
      <c r="U52" s="947" t="str">
        <f t="shared" si="1"/>
        <v>0.000003</v>
      </c>
      <c r="V52" s="948"/>
      <c r="W52" s="949" t="str">
        <f t="shared" si="2"/>
        <v>&lt;0.000001</v>
      </c>
      <c r="X52" s="948"/>
      <c r="Y52" s="949" t="str">
        <f t="shared" si="3"/>
        <v>0.000002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538</v>
      </c>
      <c r="E53" s="1" t="s">
        <v>104</v>
      </c>
      <c r="F53" s="391" t="s">
        <v>122</v>
      </c>
      <c r="G53" s="372" t="s">
        <v>141</v>
      </c>
      <c r="H53" s="370" t="s">
        <v>303</v>
      </c>
      <c r="I53" s="370" t="s">
        <v>303</v>
      </c>
      <c r="J53" s="370" t="s">
        <v>141</v>
      </c>
      <c r="K53" s="370" t="s">
        <v>303</v>
      </c>
      <c r="L53" s="370" t="s">
        <v>141</v>
      </c>
      <c r="M53" s="392" t="s">
        <v>122</v>
      </c>
      <c r="N53" s="392" t="s">
        <v>122</v>
      </c>
      <c r="O53" s="392" t="s">
        <v>122</v>
      </c>
      <c r="P53" s="392" t="s">
        <v>122</v>
      </c>
      <c r="Q53" s="393" t="s">
        <v>122</v>
      </c>
      <c r="R53" s="369" t="s">
        <v>303</v>
      </c>
      <c r="S53" s="370" t="s">
        <v>141</v>
      </c>
      <c r="T53" s="370" t="s">
        <v>141</v>
      </c>
      <c r="U53" s="947" t="str">
        <f t="shared" si="1"/>
        <v>0.000001</v>
      </c>
      <c r="V53" s="948"/>
      <c r="W53" s="949" t="str">
        <f t="shared" si="2"/>
        <v>&lt;0.000001</v>
      </c>
      <c r="X53" s="948"/>
      <c r="Y53" s="949" t="str">
        <f t="shared" si="3"/>
        <v>&lt;0.000001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391" t="s">
        <v>122</v>
      </c>
      <c r="G54" s="372" t="s">
        <v>138</v>
      </c>
      <c r="H54" s="392" t="s">
        <v>122</v>
      </c>
      <c r="I54" s="370" t="s">
        <v>138</v>
      </c>
      <c r="J54" s="392" t="s">
        <v>122</v>
      </c>
      <c r="K54" s="392" t="s">
        <v>122</v>
      </c>
      <c r="L54" s="370" t="s">
        <v>138</v>
      </c>
      <c r="M54" s="392" t="s">
        <v>122</v>
      </c>
      <c r="N54" s="392" t="s">
        <v>122</v>
      </c>
      <c r="O54" s="392" t="s">
        <v>122</v>
      </c>
      <c r="P54" s="370" t="s">
        <v>138</v>
      </c>
      <c r="Q54" s="393" t="s">
        <v>122</v>
      </c>
      <c r="R54" s="369" t="s">
        <v>138</v>
      </c>
      <c r="S54" s="370" t="s">
        <v>138</v>
      </c>
      <c r="T54" s="370" t="s">
        <v>138</v>
      </c>
      <c r="U54" s="947" t="str">
        <f t="shared" si="1"/>
        <v>&lt;0.002</v>
      </c>
      <c r="V54" s="948"/>
      <c r="W54" s="949" t="str">
        <f t="shared" si="2"/>
        <v>-</v>
      </c>
      <c r="X54" s="948"/>
      <c r="Y54" s="949" t="str">
        <f t="shared" si="3"/>
        <v>-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539</v>
      </c>
      <c r="E55" s="1" t="s">
        <v>104</v>
      </c>
      <c r="F55" s="391" t="s">
        <v>122</v>
      </c>
      <c r="G55" s="372" t="s">
        <v>142</v>
      </c>
      <c r="H55" s="392" t="s">
        <v>122</v>
      </c>
      <c r="I55" s="370" t="s">
        <v>142</v>
      </c>
      <c r="J55" s="392" t="s">
        <v>122</v>
      </c>
      <c r="K55" s="392" t="s">
        <v>122</v>
      </c>
      <c r="L55" s="370" t="s">
        <v>142</v>
      </c>
      <c r="M55" s="392" t="s">
        <v>122</v>
      </c>
      <c r="N55" s="392" t="s">
        <v>122</v>
      </c>
      <c r="O55" s="392" t="s">
        <v>122</v>
      </c>
      <c r="P55" s="370" t="s">
        <v>142</v>
      </c>
      <c r="Q55" s="393" t="s">
        <v>122</v>
      </c>
      <c r="R55" s="369" t="s">
        <v>142</v>
      </c>
      <c r="S55" s="370" t="s">
        <v>142</v>
      </c>
      <c r="T55" s="370" t="s">
        <v>142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540</v>
      </c>
      <c r="E56" s="1" t="s">
        <v>104</v>
      </c>
      <c r="F56" s="369" t="s">
        <v>308</v>
      </c>
      <c r="G56" s="372" t="s">
        <v>396</v>
      </c>
      <c r="H56" s="370" t="s">
        <v>308</v>
      </c>
      <c r="I56" s="370" t="s">
        <v>336</v>
      </c>
      <c r="J56" s="370" t="s">
        <v>312</v>
      </c>
      <c r="K56" s="370" t="s">
        <v>310</v>
      </c>
      <c r="L56" s="370" t="s">
        <v>396</v>
      </c>
      <c r="M56" s="370" t="s">
        <v>344</v>
      </c>
      <c r="N56" s="370" t="s">
        <v>395</v>
      </c>
      <c r="O56" s="370" t="s">
        <v>395</v>
      </c>
      <c r="P56" s="370" t="s">
        <v>312</v>
      </c>
      <c r="Q56" s="373" t="s">
        <v>312</v>
      </c>
      <c r="R56" s="369" t="s">
        <v>336</v>
      </c>
      <c r="S56" s="370" t="s">
        <v>395</v>
      </c>
      <c r="T56" s="370" t="s">
        <v>311</v>
      </c>
      <c r="U56" s="947" t="str">
        <f t="shared" si="1"/>
        <v>1.6</v>
      </c>
      <c r="V56" s="948"/>
      <c r="W56" s="949" t="str">
        <f t="shared" si="2"/>
        <v>0.7</v>
      </c>
      <c r="X56" s="948"/>
      <c r="Y56" s="949" t="str">
        <f t="shared" si="3"/>
        <v>1.1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541</v>
      </c>
      <c r="E57" s="1" t="s">
        <v>542</v>
      </c>
      <c r="F57" s="369" t="s">
        <v>543</v>
      </c>
      <c r="G57" s="372" t="s">
        <v>317</v>
      </c>
      <c r="H57" s="370" t="s">
        <v>543</v>
      </c>
      <c r="I57" s="370" t="s">
        <v>319</v>
      </c>
      <c r="J57" s="370" t="s">
        <v>319</v>
      </c>
      <c r="K57" s="370" t="s">
        <v>319</v>
      </c>
      <c r="L57" s="370" t="s">
        <v>317</v>
      </c>
      <c r="M57" s="370" t="s">
        <v>316</v>
      </c>
      <c r="N57" s="370" t="s">
        <v>316</v>
      </c>
      <c r="O57" s="370" t="s">
        <v>317</v>
      </c>
      <c r="P57" s="370" t="s">
        <v>543</v>
      </c>
      <c r="Q57" s="373" t="s">
        <v>543</v>
      </c>
      <c r="R57" s="369" t="s">
        <v>319</v>
      </c>
      <c r="S57" s="370" t="s">
        <v>543</v>
      </c>
      <c r="T57" s="370" t="s">
        <v>316</v>
      </c>
      <c r="U57" s="947" t="str">
        <f t="shared" si="1"/>
        <v>7.1</v>
      </c>
      <c r="V57" s="948"/>
      <c r="W57" s="949" t="str">
        <f t="shared" si="2"/>
        <v>6.8</v>
      </c>
      <c r="X57" s="948"/>
      <c r="Y57" s="949" t="str">
        <f t="shared" si="3"/>
        <v>6.9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542</v>
      </c>
      <c r="F58" s="391" t="s">
        <v>122</v>
      </c>
      <c r="G58" s="394" t="s">
        <v>122</v>
      </c>
      <c r="H58" s="392" t="s">
        <v>122</v>
      </c>
      <c r="I58" s="392" t="s">
        <v>122</v>
      </c>
      <c r="J58" s="392" t="s">
        <v>122</v>
      </c>
      <c r="K58" s="392" t="s">
        <v>122</v>
      </c>
      <c r="L58" s="392" t="s">
        <v>122</v>
      </c>
      <c r="M58" s="392" t="s">
        <v>122</v>
      </c>
      <c r="N58" s="392" t="s">
        <v>122</v>
      </c>
      <c r="O58" s="392" t="s">
        <v>122</v>
      </c>
      <c r="P58" s="392" t="s">
        <v>122</v>
      </c>
      <c r="Q58" s="393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542</v>
      </c>
      <c r="X58" s="948"/>
      <c r="Y58" s="949" t="s">
        <v>542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542</v>
      </c>
      <c r="F59" s="369" t="s">
        <v>144</v>
      </c>
      <c r="G59" s="372" t="s">
        <v>143</v>
      </c>
      <c r="H59" s="370" t="s">
        <v>144</v>
      </c>
      <c r="I59" s="370" t="s">
        <v>143</v>
      </c>
      <c r="J59" s="370" t="s">
        <v>544</v>
      </c>
      <c r="K59" s="370" t="s">
        <v>143</v>
      </c>
      <c r="L59" s="370" t="s">
        <v>143</v>
      </c>
      <c r="M59" s="370" t="s">
        <v>143</v>
      </c>
      <c r="N59" s="370" t="s">
        <v>144</v>
      </c>
      <c r="O59" s="370" t="s">
        <v>144</v>
      </c>
      <c r="P59" s="370" t="s">
        <v>144</v>
      </c>
      <c r="Q59" s="373" t="s">
        <v>144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542</v>
      </c>
      <c r="X59" s="948"/>
      <c r="Y59" s="949" t="s">
        <v>542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545</v>
      </c>
      <c r="F60" s="369" t="s">
        <v>195</v>
      </c>
      <c r="G60" s="372" t="s">
        <v>417</v>
      </c>
      <c r="H60" s="370" t="s">
        <v>326</v>
      </c>
      <c r="I60" s="370" t="s">
        <v>546</v>
      </c>
      <c r="J60" s="370" t="s">
        <v>194</v>
      </c>
      <c r="K60" s="370" t="s">
        <v>310</v>
      </c>
      <c r="L60" s="370" t="s">
        <v>509</v>
      </c>
      <c r="M60" s="370" t="s">
        <v>270</v>
      </c>
      <c r="N60" s="370" t="s">
        <v>547</v>
      </c>
      <c r="O60" s="370" t="s">
        <v>194</v>
      </c>
      <c r="P60" s="370" t="s">
        <v>548</v>
      </c>
      <c r="Q60" s="373" t="s">
        <v>548</v>
      </c>
      <c r="R60" s="369" t="s">
        <v>546</v>
      </c>
      <c r="S60" s="370" t="s">
        <v>310</v>
      </c>
      <c r="T60" s="370" t="s">
        <v>549</v>
      </c>
      <c r="U60" s="947" t="str">
        <f>R60</f>
        <v>9.5</v>
      </c>
      <c r="V60" s="948"/>
      <c r="W60" s="949" t="str">
        <f>IF(LEFT(R60,1)="&lt;","-",IF(AA60=1,"-",S60))</f>
        <v>1.3</v>
      </c>
      <c r="X60" s="948"/>
      <c r="Y60" s="949" t="str">
        <f>IF(LEFT(R60,1)="&lt;","-",IF(AA60=1,"-",T60))</f>
        <v>5.9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545</v>
      </c>
      <c r="F61" s="375" t="s">
        <v>550</v>
      </c>
      <c r="G61" s="376" t="s">
        <v>330</v>
      </c>
      <c r="H61" s="377" t="s">
        <v>480</v>
      </c>
      <c r="I61" s="377" t="s">
        <v>551</v>
      </c>
      <c r="J61" s="377" t="s">
        <v>314</v>
      </c>
      <c r="K61" s="377" t="s">
        <v>552</v>
      </c>
      <c r="L61" s="377" t="s">
        <v>478</v>
      </c>
      <c r="M61" s="377" t="s">
        <v>251</v>
      </c>
      <c r="N61" s="377" t="s">
        <v>479</v>
      </c>
      <c r="O61" s="377" t="s">
        <v>481</v>
      </c>
      <c r="P61" s="377" t="s">
        <v>439</v>
      </c>
      <c r="Q61" s="378" t="s">
        <v>194</v>
      </c>
      <c r="R61" s="375" t="s">
        <v>330</v>
      </c>
      <c r="S61" s="377" t="s">
        <v>314</v>
      </c>
      <c r="T61" s="377" t="s">
        <v>331</v>
      </c>
      <c r="U61" s="941" t="str">
        <f>R61</f>
        <v>17</v>
      </c>
      <c r="V61" s="942"/>
      <c r="W61" s="943" t="str">
        <f>IF(LEFT(R61,1)="&lt;","-",IF(AA61=1,"-",S61))</f>
        <v>2.3</v>
      </c>
      <c r="X61" s="942"/>
      <c r="Y61" s="943" t="str">
        <f>IF(LEFT(R61,1)="&lt;","-",IF(AA61=1,"-",T61))</f>
        <v>6.5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01" t="s">
        <v>122</v>
      </c>
      <c r="G62" s="402" t="s">
        <v>122</v>
      </c>
      <c r="H62" s="402" t="s">
        <v>122</v>
      </c>
      <c r="I62" s="402" t="s">
        <v>122</v>
      </c>
      <c r="J62" s="402" t="s">
        <v>122</v>
      </c>
      <c r="K62" s="402" t="s">
        <v>122</v>
      </c>
      <c r="L62" s="402" t="s">
        <v>122</v>
      </c>
      <c r="M62" s="402" t="s">
        <v>122</v>
      </c>
      <c r="N62" s="402" t="s">
        <v>122</v>
      </c>
      <c r="O62" s="402" t="s">
        <v>122</v>
      </c>
      <c r="P62" s="402" t="s">
        <v>122</v>
      </c>
      <c r="Q62" s="402" t="s">
        <v>122</v>
      </c>
      <c r="R62" s="403" t="s">
        <v>122</v>
      </c>
      <c r="S62" s="403" t="s">
        <v>122</v>
      </c>
      <c r="T62" s="404" t="s">
        <v>122</v>
      </c>
      <c r="U62" s="944" t="s">
        <v>338</v>
      </c>
      <c r="V62" s="945"/>
      <c r="W62" s="946" t="s">
        <v>338</v>
      </c>
      <c r="X62" s="945"/>
      <c r="Y62" s="946" t="s">
        <v>338</v>
      </c>
      <c r="Z62" s="945"/>
      <c r="AA62" s="405" t="s">
        <v>338</v>
      </c>
    </row>
    <row r="63" spans="1:30" ht="13.5" customHeight="1" x14ac:dyDescent="0.15">
      <c r="D63" s="45" t="str">
        <f>D1</f>
        <v>仁井田浄水場原水</v>
      </c>
      <c r="E63" s="9"/>
      <c r="F63" s="11" t="s">
        <v>553</v>
      </c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ht="13.5" customHeight="1" x14ac:dyDescent="0.15">
      <c r="D64" s="45"/>
      <c r="E64" s="9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1"/>
      <c r="Z64" s="11"/>
      <c r="AA64" s="406"/>
      <c r="AB64" s="16"/>
      <c r="AC64" s="16"/>
      <c r="AD64" s="16"/>
    </row>
    <row r="65" spans="1:30" s="21" customFormat="1" ht="13.5" customHeight="1" x14ac:dyDescent="0.15">
      <c r="A65" s="407"/>
      <c r="B65" s="408"/>
      <c r="C65" s="47"/>
      <c r="D65" s="975" t="s">
        <v>554</v>
      </c>
      <c r="E65" s="975"/>
      <c r="F65" s="349">
        <v>42109</v>
      </c>
      <c r="G65" s="409">
        <v>42137</v>
      </c>
      <c r="H65" s="350">
        <v>42165</v>
      </c>
      <c r="I65" s="350">
        <v>42186</v>
      </c>
      <c r="J65" s="350">
        <v>42228</v>
      </c>
      <c r="K65" s="350">
        <v>42249</v>
      </c>
      <c r="L65" s="350">
        <v>42291</v>
      </c>
      <c r="M65" s="350">
        <v>42319</v>
      </c>
      <c r="N65" s="350">
        <v>42347</v>
      </c>
      <c r="O65" s="350">
        <v>42382</v>
      </c>
      <c r="P65" s="350">
        <v>42417</v>
      </c>
      <c r="Q65" s="410">
        <v>42431</v>
      </c>
      <c r="R65" s="352"/>
      <c r="S65" s="411"/>
      <c r="T65" s="411"/>
      <c r="U65" s="976" t="s">
        <v>341</v>
      </c>
      <c r="V65" s="977"/>
      <c r="W65" s="978" t="s">
        <v>161</v>
      </c>
      <c r="X65" s="979"/>
      <c r="Y65" s="978" t="s">
        <v>162</v>
      </c>
      <c r="Z65" s="980"/>
      <c r="AA65" s="412" t="s">
        <v>4</v>
      </c>
      <c r="AB65" s="355"/>
      <c r="AC65" s="355"/>
      <c r="AD65" s="355"/>
    </row>
    <row r="66" spans="1:30" s="21" customFormat="1" ht="13.5" customHeight="1" x14ac:dyDescent="0.15">
      <c r="A66" s="981" t="s">
        <v>116</v>
      </c>
      <c r="B66" s="413">
        <v>1</v>
      </c>
      <c r="C66" s="39"/>
      <c r="D66" s="48" t="s">
        <v>53</v>
      </c>
      <c r="E66" s="414" t="s">
        <v>104</v>
      </c>
      <c r="F66" s="415" t="s">
        <v>122</v>
      </c>
      <c r="G66" s="416" t="s">
        <v>122</v>
      </c>
      <c r="H66" s="417" t="s">
        <v>122</v>
      </c>
      <c r="I66" s="418" t="s">
        <v>145</v>
      </c>
      <c r="J66" s="417" t="s">
        <v>122</v>
      </c>
      <c r="K66" s="417" t="s">
        <v>122</v>
      </c>
      <c r="L66" s="417" t="s">
        <v>122</v>
      </c>
      <c r="M66" s="417" t="s">
        <v>122</v>
      </c>
      <c r="N66" s="417" t="s">
        <v>122</v>
      </c>
      <c r="O66" s="417" t="s">
        <v>122</v>
      </c>
      <c r="P66" s="417" t="s">
        <v>122</v>
      </c>
      <c r="Q66" s="419" t="s">
        <v>122</v>
      </c>
      <c r="R66" s="420" t="s">
        <v>145</v>
      </c>
      <c r="S66" s="421" t="s">
        <v>145</v>
      </c>
      <c r="T66" s="421" t="s">
        <v>145</v>
      </c>
      <c r="U66" s="956" t="str">
        <f t="shared" ref="U66:U118" si="4">R66</f>
        <v>&lt;0.0015</v>
      </c>
      <c r="V66" s="957"/>
      <c r="W66" s="958" t="str">
        <f t="shared" ref="W66:W118" si="5">IF(LEFT(R66,1)="&lt;","-",IF(AA66=1,"-",S66))</f>
        <v>-</v>
      </c>
      <c r="X66" s="957"/>
      <c r="Y66" s="958" t="str">
        <f t="shared" ref="Y66:Y118" si="6">IF(LEFT(R66,1)="&lt;","-",IF(AA66=1,"-",T66))</f>
        <v>-</v>
      </c>
      <c r="Z66" s="957"/>
      <c r="AA66" s="422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2</v>
      </c>
      <c r="C67" s="40"/>
      <c r="D67" s="49" t="s">
        <v>54</v>
      </c>
      <c r="E67" s="423" t="s">
        <v>104</v>
      </c>
      <c r="F67" s="391" t="s">
        <v>122</v>
      </c>
      <c r="G67" s="394" t="s">
        <v>122</v>
      </c>
      <c r="H67" s="392" t="s">
        <v>122</v>
      </c>
      <c r="I67" s="370" t="s">
        <v>137</v>
      </c>
      <c r="J67" s="392" t="s">
        <v>122</v>
      </c>
      <c r="K67" s="392" t="s">
        <v>122</v>
      </c>
      <c r="L67" s="392" t="s">
        <v>122</v>
      </c>
      <c r="M67" s="392" t="s">
        <v>122</v>
      </c>
      <c r="N67" s="392" t="s">
        <v>122</v>
      </c>
      <c r="O67" s="392" t="s">
        <v>122</v>
      </c>
      <c r="P67" s="392" t="s">
        <v>122</v>
      </c>
      <c r="Q67" s="424" t="s">
        <v>122</v>
      </c>
      <c r="R67" s="369" t="s">
        <v>137</v>
      </c>
      <c r="S67" s="372" t="s">
        <v>137</v>
      </c>
      <c r="T67" s="372" t="s">
        <v>137</v>
      </c>
      <c r="U67" s="947" t="str">
        <f t="shared" si="4"/>
        <v>&lt;0.0002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3</v>
      </c>
      <c r="C68" s="40"/>
      <c r="D68" s="49" t="s">
        <v>55</v>
      </c>
      <c r="E68" s="423" t="s">
        <v>104</v>
      </c>
      <c r="F68" s="391" t="s">
        <v>122</v>
      </c>
      <c r="G68" s="394" t="s">
        <v>122</v>
      </c>
      <c r="H68" s="392" t="s">
        <v>122</v>
      </c>
      <c r="I68" s="370" t="s">
        <v>131</v>
      </c>
      <c r="J68" s="392" t="s">
        <v>122</v>
      </c>
      <c r="K68" s="392" t="s">
        <v>122</v>
      </c>
      <c r="L68" s="392" t="s">
        <v>122</v>
      </c>
      <c r="M68" s="392" t="s">
        <v>122</v>
      </c>
      <c r="N68" s="392" t="s">
        <v>122</v>
      </c>
      <c r="O68" s="392" t="s">
        <v>122</v>
      </c>
      <c r="P68" s="392" t="s">
        <v>122</v>
      </c>
      <c r="Q68" s="424" t="s">
        <v>122</v>
      </c>
      <c r="R68" s="369" t="s">
        <v>131</v>
      </c>
      <c r="S68" s="372" t="s">
        <v>131</v>
      </c>
      <c r="T68" s="372" t="s">
        <v>131</v>
      </c>
      <c r="U68" s="947" t="str">
        <f t="shared" si="4"/>
        <v>&lt;0.001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ref="AA68:AA116" si="7">12-COUNTIF(F68:Q68,"-")</f>
        <v>1</v>
      </c>
      <c r="AB68" s="355"/>
      <c r="AC68" s="355"/>
      <c r="AD68" s="355"/>
    </row>
    <row r="69" spans="1:30" s="21" customFormat="1" ht="13.5" customHeight="1" x14ac:dyDescent="0.15">
      <c r="A69" s="982"/>
      <c r="B69" s="387">
        <v>4</v>
      </c>
      <c r="C69" s="40"/>
      <c r="D69" s="49" t="s">
        <v>82</v>
      </c>
      <c r="E69" s="423" t="s">
        <v>555</v>
      </c>
      <c r="F69" s="369" t="s">
        <v>556</v>
      </c>
      <c r="G69" s="372" t="s">
        <v>542</v>
      </c>
      <c r="H69" s="370" t="s">
        <v>542</v>
      </c>
      <c r="I69" s="370" t="s">
        <v>557</v>
      </c>
      <c r="J69" s="370" t="s">
        <v>555</v>
      </c>
      <c r="K69" s="370" t="s">
        <v>555</v>
      </c>
      <c r="L69" s="370" t="s">
        <v>557</v>
      </c>
      <c r="M69" s="370" t="s">
        <v>557</v>
      </c>
      <c r="N69" s="370" t="s">
        <v>555</v>
      </c>
      <c r="O69" s="370" t="s">
        <v>558</v>
      </c>
      <c r="P69" s="370" t="s">
        <v>559</v>
      </c>
      <c r="Q69" s="426" t="s">
        <v>560</v>
      </c>
      <c r="R69" s="391"/>
      <c r="S69" s="394"/>
      <c r="T69" s="394"/>
      <c r="U69" s="947" t="s">
        <v>555</v>
      </c>
      <c r="V69" s="948"/>
      <c r="W69" s="949" t="s">
        <v>559</v>
      </c>
      <c r="X69" s="948"/>
      <c r="Y69" s="949" t="s">
        <v>558</v>
      </c>
      <c r="Z69" s="948"/>
      <c r="AA69" s="425" t="s">
        <v>556</v>
      </c>
      <c r="AB69" s="355"/>
      <c r="AC69" s="355"/>
      <c r="AD69" s="355"/>
    </row>
    <row r="70" spans="1:30" s="21" customFormat="1" ht="13.5" customHeight="1" x14ac:dyDescent="0.15">
      <c r="A70" s="982"/>
      <c r="B70" s="387">
        <v>5</v>
      </c>
      <c r="C70" s="40"/>
      <c r="D70" s="49" t="s">
        <v>56</v>
      </c>
      <c r="E70" s="423" t="s">
        <v>104</v>
      </c>
      <c r="F70" s="391" t="s">
        <v>122</v>
      </c>
      <c r="G70" s="394" t="s">
        <v>122</v>
      </c>
      <c r="H70" s="392" t="s">
        <v>122</v>
      </c>
      <c r="I70" s="370" t="s">
        <v>146</v>
      </c>
      <c r="J70" s="392" t="s">
        <v>122</v>
      </c>
      <c r="K70" s="392" t="s">
        <v>122</v>
      </c>
      <c r="L70" s="392" t="s">
        <v>122</v>
      </c>
      <c r="M70" s="392" t="s">
        <v>122</v>
      </c>
      <c r="N70" s="392" t="s">
        <v>122</v>
      </c>
      <c r="O70" s="392" t="s">
        <v>122</v>
      </c>
      <c r="P70" s="392" t="s">
        <v>122</v>
      </c>
      <c r="Q70" s="424" t="s">
        <v>122</v>
      </c>
      <c r="R70" s="369" t="s">
        <v>146</v>
      </c>
      <c r="S70" s="372" t="s">
        <v>146</v>
      </c>
      <c r="T70" s="372" t="s">
        <v>146</v>
      </c>
      <c r="U70" s="947" t="str">
        <f t="shared" si="4"/>
        <v>&lt;0.0004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1</v>
      </c>
      <c r="AB70" s="355"/>
      <c r="AC70" s="355"/>
      <c r="AD70" s="355"/>
    </row>
    <row r="71" spans="1:30" s="21" customFormat="1" ht="13.5" customHeight="1" x14ac:dyDescent="0.15">
      <c r="A71" s="982"/>
      <c r="B71" s="387">
        <v>6</v>
      </c>
      <c r="C71" s="40"/>
      <c r="D71" s="41" t="s">
        <v>82</v>
      </c>
      <c r="E71" s="423" t="s">
        <v>559</v>
      </c>
      <c r="F71" s="369" t="s">
        <v>555</v>
      </c>
      <c r="G71" s="372" t="s">
        <v>561</v>
      </c>
      <c r="H71" s="370" t="s">
        <v>555</v>
      </c>
      <c r="I71" s="370" t="s">
        <v>556</v>
      </c>
      <c r="J71" s="370" t="s">
        <v>557</v>
      </c>
      <c r="K71" s="370" t="s">
        <v>561</v>
      </c>
      <c r="L71" s="370" t="s">
        <v>555</v>
      </c>
      <c r="M71" s="370" t="s">
        <v>556</v>
      </c>
      <c r="N71" s="370" t="s">
        <v>561</v>
      </c>
      <c r="O71" s="370" t="s">
        <v>542</v>
      </c>
      <c r="P71" s="370" t="s">
        <v>560</v>
      </c>
      <c r="Q71" s="426" t="s">
        <v>557</v>
      </c>
      <c r="R71" s="369"/>
      <c r="S71" s="372"/>
      <c r="T71" s="372"/>
      <c r="U71" s="947" t="s">
        <v>556</v>
      </c>
      <c r="V71" s="948"/>
      <c r="W71" s="949" t="s">
        <v>555</v>
      </c>
      <c r="X71" s="948"/>
      <c r="Y71" s="949" t="s">
        <v>556</v>
      </c>
      <c r="Z71" s="948"/>
      <c r="AA71" s="425" t="s">
        <v>542</v>
      </c>
      <c r="AB71" s="355"/>
      <c r="AC71" s="355"/>
      <c r="AD71" s="355"/>
    </row>
    <row r="72" spans="1:30" s="21" customFormat="1" ht="13.5" customHeight="1" x14ac:dyDescent="0.15">
      <c r="A72" s="982"/>
      <c r="B72" s="387">
        <v>7</v>
      </c>
      <c r="C72" s="40"/>
      <c r="D72" s="41" t="s">
        <v>82</v>
      </c>
      <c r="E72" s="423" t="s">
        <v>561</v>
      </c>
      <c r="F72" s="369" t="s">
        <v>559</v>
      </c>
      <c r="G72" s="372" t="s">
        <v>559</v>
      </c>
      <c r="H72" s="370" t="s">
        <v>542</v>
      </c>
      <c r="I72" s="370" t="s">
        <v>555</v>
      </c>
      <c r="J72" s="370" t="s">
        <v>562</v>
      </c>
      <c r="K72" s="370" t="s">
        <v>555</v>
      </c>
      <c r="L72" s="370" t="s">
        <v>561</v>
      </c>
      <c r="M72" s="370" t="s">
        <v>556</v>
      </c>
      <c r="N72" s="370" t="s">
        <v>557</v>
      </c>
      <c r="O72" s="370" t="s">
        <v>558</v>
      </c>
      <c r="P72" s="370" t="s">
        <v>561</v>
      </c>
      <c r="Q72" s="426" t="s">
        <v>561</v>
      </c>
      <c r="R72" s="369"/>
      <c r="S72" s="372"/>
      <c r="T72" s="372"/>
      <c r="U72" s="947" t="s">
        <v>559</v>
      </c>
      <c r="V72" s="948"/>
      <c r="W72" s="949" t="s">
        <v>555</v>
      </c>
      <c r="X72" s="948"/>
      <c r="Y72" s="949" t="s">
        <v>562</v>
      </c>
      <c r="Z72" s="948"/>
      <c r="AA72" s="425" t="s">
        <v>542</v>
      </c>
      <c r="AB72" s="355"/>
      <c r="AC72" s="355"/>
      <c r="AD72" s="355"/>
    </row>
    <row r="73" spans="1:30" s="21" customFormat="1" ht="13.5" customHeight="1" x14ac:dyDescent="0.15">
      <c r="A73" s="982"/>
      <c r="B73" s="387">
        <v>8</v>
      </c>
      <c r="C73" s="40"/>
      <c r="D73" s="41" t="s">
        <v>57</v>
      </c>
      <c r="E73" s="423" t="s">
        <v>104</v>
      </c>
      <c r="F73" s="391" t="s">
        <v>122</v>
      </c>
      <c r="G73" s="394" t="s">
        <v>122</v>
      </c>
      <c r="H73" s="392" t="s">
        <v>122</v>
      </c>
      <c r="I73" s="370" t="s">
        <v>131</v>
      </c>
      <c r="J73" s="392" t="s">
        <v>122</v>
      </c>
      <c r="K73" s="392" t="s">
        <v>122</v>
      </c>
      <c r="L73" s="392" t="s">
        <v>122</v>
      </c>
      <c r="M73" s="392" t="s">
        <v>122</v>
      </c>
      <c r="N73" s="392" t="s">
        <v>122</v>
      </c>
      <c r="O73" s="392" t="s">
        <v>122</v>
      </c>
      <c r="P73" s="392" t="s">
        <v>122</v>
      </c>
      <c r="Q73" s="424" t="s">
        <v>122</v>
      </c>
      <c r="R73" s="369" t="s">
        <v>131</v>
      </c>
      <c r="S73" s="372" t="s">
        <v>131</v>
      </c>
      <c r="T73" s="372" t="s">
        <v>131</v>
      </c>
      <c r="U73" s="947" t="str">
        <f t="shared" si="4"/>
        <v>&lt;0.001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9</v>
      </c>
      <c r="C74" s="40"/>
      <c r="D74" s="41" t="s">
        <v>563</v>
      </c>
      <c r="E74" s="423" t="s">
        <v>104</v>
      </c>
      <c r="F74" s="391" t="s">
        <v>122</v>
      </c>
      <c r="G74" s="394" t="s">
        <v>122</v>
      </c>
      <c r="H74" s="392" t="s">
        <v>122</v>
      </c>
      <c r="I74" s="370" t="s">
        <v>147</v>
      </c>
      <c r="J74" s="392" t="s">
        <v>122</v>
      </c>
      <c r="K74" s="392" t="s">
        <v>122</v>
      </c>
      <c r="L74" s="392" t="s">
        <v>122</v>
      </c>
      <c r="M74" s="392" t="s">
        <v>122</v>
      </c>
      <c r="N74" s="392" t="s">
        <v>122</v>
      </c>
      <c r="O74" s="392" t="s">
        <v>122</v>
      </c>
      <c r="P74" s="392" t="s">
        <v>122</v>
      </c>
      <c r="Q74" s="424" t="s">
        <v>122</v>
      </c>
      <c r="R74" s="369" t="s">
        <v>147</v>
      </c>
      <c r="S74" s="372" t="s">
        <v>147</v>
      </c>
      <c r="T74" s="372" t="s">
        <v>147</v>
      </c>
      <c r="U74" s="947" t="str">
        <f t="shared" si="4"/>
        <v>&lt;0.008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1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10</v>
      </c>
      <c r="C75" s="40"/>
      <c r="D75" s="41" t="s">
        <v>58</v>
      </c>
      <c r="E75" s="423" t="s">
        <v>104</v>
      </c>
      <c r="F75" s="391" t="s">
        <v>560</v>
      </c>
      <c r="G75" s="394" t="s">
        <v>557</v>
      </c>
      <c r="H75" s="392" t="s">
        <v>556</v>
      </c>
      <c r="I75" s="392" t="s">
        <v>542</v>
      </c>
      <c r="J75" s="392" t="s">
        <v>542</v>
      </c>
      <c r="K75" s="392" t="s">
        <v>562</v>
      </c>
      <c r="L75" s="392" t="s">
        <v>557</v>
      </c>
      <c r="M75" s="392" t="s">
        <v>557</v>
      </c>
      <c r="N75" s="392" t="s">
        <v>558</v>
      </c>
      <c r="O75" s="392" t="s">
        <v>561</v>
      </c>
      <c r="P75" s="392" t="s">
        <v>561</v>
      </c>
      <c r="Q75" s="424" t="s">
        <v>558</v>
      </c>
      <c r="R75" s="369" t="s">
        <v>562</v>
      </c>
      <c r="S75" s="372" t="s">
        <v>556</v>
      </c>
      <c r="T75" s="372" t="s">
        <v>542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 t="s">
        <v>558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11</v>
      </c>
      <c r="C76" s="40"/>
      <c r="D76" s="41" t="s">
        <v>82</v>
      </c>
      <c r="E76" s="423" t="s">
        <v>104</v>
      </c>
      <c r="F76" s="369" t="s">
        <v>556</v>
      </c>
      <c r="G76" s="372" t="s">
        <v>558</v>
      </c>
      <c r="H76" s="370" t="s">
        <v>542</v>
      </c>
      <c r="I76" s="370" t="s">
        <v>556</v>
      </c>
      <c r="J76" s="370" t="s">
        <v>558</v>
      </c>
      <c r="K76" s="370" t="s">
        <v>542</v>
      </c>
      <c r="L76" s="370" t="s">
        <v>556</v>
      </c>
      <c r="M76" s="370" t="s">
        <v>557</v>
      </c>
      <c r="N76" s="370" t="s">
        <v>557</v>
      </c>
      <c r="O76" s="370" t="s">
        <v>560</v>
      </c>
      <c r="P76" s="370" t="s">
        <v>542</v>
      </c>
      <c r="Q76" s="426" t="s">
        <v>558</v>
      </c>
      <c r="R76" s="369" t="s">
        <v>557</v>
      </c>
      <c r="S76" s="372" t="s">
        <v>557</v>
      </c>
      <c r="T76" s="372" t="s">
        <v>558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 t="s">
        <v>560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12</v>
      </c>
      <c r="C77" s="40"/>
      <c r="D77" s="41" t="s">
        <v>60</v>
      </c>
      <c r="E77" s="423" t="s">
        <v>104</v>
      </c>
      <c r="F77" s="391" t="s">
        <v>558</v>
      </c>
      <c r="G77" s="394" t="s">
        <v>542</v>
      </c>
      <c r="H77" s="392" t="s">
        <v>542</v>
      </c>
      <c r="I77" s="392" t="s">
        <v>557</v>
      </c>
      <c r="J77" s="392" t="s">
        <v>542</v>
      </c>
      <c r="K77" s="392" t="s">
        <v>561</v>
      </c>
      <c r="L77" s="392" t="s">
        <v>561</v>
      </c>
      <c r="M77" s="392" t="s">
        <v>542</v>
      </c>
      <c r="N77" s="392" t="s">
        <v>556</v>
      </c>
      <c r="O77" s="392" t="s">
        <v>556</v>
      </c>
      <c r="P77" s="392" t="s">
        <v>558</v>
      </c>
      <c r="Q77" s="424" t="s">
        <v>556</v>
      </c>
      <c r="R77" s="369" t="s">
        <v>556</v>
      </c>
      <c r="S77" s="372" t="s">
        <v>556</v>
      </c>
      <c r="T77" s="372" t="s">
        <v>560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 t="s">
        <v>557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13</v>
      </c>
      <c r="C78" s="40"/>
      <c r="D78" s="41" t="s">
        <v>564</v>
      </c>
      <c r="E78" s="423" t="s">
        <v>104</v>
      </c>
      <c r="F78" s="391" t="s">
        <v>122</v>
      </c>
      <c r="G78" s="394" t="s">
        <v>122</v>
      </c>
      <c r="H78" s="392" t="s">
        <v>122</v>
      </c>
      <c r="I78" s="392" t="s">
        <v>122</v>
      </c>
      <c r="J78" s="392" t="s">
        <v>122</v>
      </c>
      <c r="K78" s="392" t="s">
        <v>122</v>
      </c>
      <c r="L78" s="392" t="s">
        <v>122</v>
      </c>
      <c r="M78" s="392" t="s">
        <v>122</v>
      </c>
      <c r="N78" s="392" t="s">
        <v>122</v>
      </c>
      <c r="O78" s="392" t="s">
        <v>122</v>
      </c>
      <c r="P78" s="392" t="s">
        <v>122</v>
      </c>
      <c r="Q78" s="424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14</v>
      </c>
      <c r="C79" s="40"/>
      <c r="D79" s="41" t="s">
        <v>62</v>
      </c>
      <c r="E79" s="423" t="s">
        <v>104</v>
      </c>
      <c r="F79" s="391" t="s">
        <v>122</v>
      </c>
      <c r="G79" s="394" t="s">
        <v>122</v>
      </c>
      <c r="H79" s="392" t="s">
        <v>122</v>
      </c>
      <c r="I79" s="392" t="s">
        <v>122</v>
      </c>
      <c r="J79" s="392" t="s">
        <v>122</v>
      </c>
      <c r="K79" s="392" t="s">
        <v>122</v>
      </c>
      <c r="L79" s="392" t="s">
        <v>122</v>
      </c>
      <c r="M79" s="392" t="s">
        <v>122</v>
      </c>
      <c r="N79" s="392" t="s">
        <v>122</v>
      </c>
      <c r="O79" s="392" t="s">
        <v>122</v>
      </c>
      <c r="P79" s="392" t="s">
        <v>122</v>
      </c>
      <c r="Q79" s="424" t="s">
        <v>122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15</v>
      </c>
      <c r="C80" s="40"/>
      <c r="D80" s="41" t="s">
        <v>63</v>
      </c>
      <c r="E80" s="423" t="s">
        <v>558</v>
      </c>
      <c r="F80" s="391" t="s">
        <v>562</v>
      </c>
      <c r="G80" s="394" t="s">
        <v>542</v>
      </c>
      <c r="H80" s="392" t="s">
        <v>558</v>
      </c>
      <c r="I80" s="392" t="s">
        <v>560</v>
      </c>
      <c r="J80" s="392" t="s">
        <v>557</v>
      </c>
      <c r="K80" s="392" t="s">
        <v>558</v>
      </c>
      <c r="L80" s="392" t="s">
        <v>560</v>
      </c>
      <c r="M80" s="392" t="s">
        <v>558</v>
      </c>
      <c r="N80" s="392" t="s">
        <v>558</v>
      </c>
      <c r="O80" s="392" t="s">
        <v>556</v>
      </c>
      <c r="P80" s="392" t="s">
        <v>558</v>
      </c>
      <c r="Q80" s="424" t="s">
        <v>557</v>
      </c>
      <c r="R80" s="369" t="s">
        <v>560</v>
      </c>
      <c r="S80" s="372" t="s">
        <v>560</v>
      </c>
      <c r="T80" s="372" t="s">
        <v>542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 t="s">
        <v>556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16</v>
      </c>
      <c r="C81" s="40"/>
      <c r="D81" s="49" t="s">
        <v>64</v>
      </c>
      <c r="E81" s="423" t="s">
        <v>104</v>
      </c>
      <c r="F81" s="391" t="s">
        <v>122</v>
      </c>
      <c r="G81" s="394" t="s">
        <v>122</v>
      </c>
      <c r="H81" s="392" t="s">
        <v>122</v>
      </c>
      <c r="I81" s="392" t="s">
        <v>122</v>
      </c>
      <c r="J81" s="392" t="s">
        <v>122</v>
      </c>
      <c r="K81" s="392" t="s">
        <v>122</v>
      </c>
      <c r="L81" s="392" t="s">
        <v>122</v>
      </c>
      <c r="M81" s="392" t="s">
        <v>122</v>
      </c>
      <c r="N81" s="392" t="s">
        <v>122</v>
      </c>
      <c r="O81" s="392" t="s">
        <v>122</v>
      </c>
      <c r="P81" s="392" t="s">
        <v>122</v>
      </c>
      <c r="Q81" s="424" t="s">
        <v>122</v>
      </c>
      <c r="R81" s="369" t="s">
        <v>122</v>
      </c>
      <c r="S81" s="372" t="s">
        <v>122</v>
      </c>
      <c r="T81" s="372" t="s">
        <v>122</v>
      </c>
      <c r="U81" s="947" t="str">
        <f t="shared" si="4"/>
        <v>-</v>
      </c>
      <c r="V81" s="948"/>
      <c r="W81" s="949" t="str">
        <f t="shared" si="5"/>
        <v>-</v>
      </c>
      <c r="X81" s="948"/>
      <c r="Y81" s="949" t="str">
        <f t="shared" si="6"/>
        <v>-</v>
      </c>
      <c r="Z81" s="948"/>
      <c r="AA81" s="425">
        <f t="shared" si="7"/>
        <v>0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17</v>
      </c>
      <c r="C82" s="40"/>
      <c r="D82" s="26" t="s">
        <v>565</v>
      </c>
      <c r="E82" s="423" t="s">
        <v>104</v>
      </c>
      <c r="F82" s="369" t="s">
        <v>282</v>
      </c>
      <c r="G82" s="372" t="s">
        <v>525</v>
      </c>
      <c r="H82" s="370" t="s">
        <v>284</v>
      </c>
      <c r="I82" s="370" t="s">
        <v>526</v>
      </c>
      <c r="J82" s="370" t="s">
        <v>288</v>
      </c>
      <c r="K82" s="370" t="s">
        <v>526</v>
      </c>
      <c r="L82" s="370" t="s">
        <v>527</v>
      </c>
      <c r="M82" s="370" t="s">
        <v>527</v>
      </c>
      <c r="N82" s="370" t="s">
        <v>286</v>
      </c>
      <c r="O82" s="370" t="s">
        <v>285</v>
      </c>
      <c r="P82" s="370" t="s">
        <v>528</v>
      </c>
      <c r="Q82" s="426" t="s">
        <v>525</v>
      </c>
      <c r="R82" s="369" t="s">
        <v>288</v>
      </c>
      <c r="S82" s="372" t="s">
        <v>282</v>
      </c>
      <c r="T82" s="372" t="s">
        <v>289</v>
      </c>
      <c r="U82" s="947" t="str">
        <f t="shared" si="4"/>
        <v>34</v>
      </c>
      <c r="V82" s="948"/>
      <c r="W82" s="949" t="str">
        <f t="shared" si="5"/>
        <v>19</v>
      </c>
      <c r="X82" s="948"/>
      <c r="Y82" s="949" t="str">
        <f t="shared" si="6"/>
        <v>27</v>
      </c>
      <c r="Z82" s="948"/>
      <c r="AA82" s="425">
        <f t="shared" si="7"/>
        <v>12</v>
      </c>
      <c r="AB82" s="355"/>
      <c r="AC82" s="355"/>
      <c r="AD82" s="355"/>
    </row>
    <row r="83" spans="1:30" s="21" customFormat="1" ht="13.5" customHeight="1" x14ac:dyDescent="0.15">
      <c r="A83" s="982"/>
      <c r="B83" s="387">
        <v>18</v>
      </c>
      <c r="C83" s="40"/>
      <c r="D83" s="49" t="s">
        <v>43</v>
      </c>
      <c r="E83" s="423" t="s">
        <v>104</v>
      </c>
      <c r="F83" s="369" t="s">
        <v>511</v>
      </c>
      <c r="G83" s="372" t="s">
        <v>512</v>
      </c>
      <c r="H83" s="370" t="s">
        <v>258</v>
      </c>
      <c r="I83" s="370" t="s">
        <v>258</v>
      </c>
      <c r="J83" s="370" t="s">
        <v>260</v>
      </c>
      <c r="K83" s="370" t="s">
        <v>461</v>
      </c>
      <c r="L83" s="370" t="s">
        <v>260</v>
      </c>
      <c r="M83" s="370" t="s">
        <v>261</v>
      </c>
      <c r="N83" s="370" t="s">
        <v>513</v>
      </c>
      <c r="O83" s="370" t="s">
        <v>267</v>
      </c>
      <c r="P83" s="370" t="s">
        <v>514</v>
      </c>
      <c r="Q83" s="426" t="s">
        <v>515</v>
      </c>
      <c r="R83" s="369" t="s">
        <v>267</v>
      </c>
      <c r="S83" s="372" t="s">
        <v>461</v>
      </c>
      <c r="T83" s="372" t="s">
        <v>516</v>
      </c>
      <c r="U83" s="947" t="str">
        <f t="shared" si="4"/>
        <v>0.046</v>
      </c>
      <c r="V83" s="948"/>
      <c r="W83" s="949" t="str">
        <f t="shared" si="5"/>
        <v>0.014</v>
      </c>
      <c r="X83" s="948"/>
      <c r="Y83" s="949" t="str">
        <f t="shared" si="6"/>
        <v>0.028</v>
      </c>
      <c r="Z83" s="948"/>
      <c r="AA83" s="425">
        <f t="shared" si="7"/>
        <v>12</v>
      </c>
      <c r="AB83" s="372"/>
      <c r="AC83" s="355"/>
      <c r="AD83" s="355"/>
    </row>
    <row r="84" spans="1:30" s="21" customFormat="1" ht="13.5" customHeight="1" x14ac:dyDescent="0.15">
      <c r="A84" s="982"/>
      <c r="B84" s="387">
        <v>19</v>
      </c>
      <c r="C84" s="40"/>
      <c r="D84" s="41" t="s">
        <v>65</v>
      </c>
      <c r="E84" s="423" t="s">
        <v>104</v>
      </c>
      <c r="F84" s="391" t="s">
        <v>122</v>
      </c>
      <c r="G84" s="394" t="s">
        <v>122</v>
      </c>
      <c r="H84" s="392" t="s">
        <v>122</v>
      </c>
      <c r="I84" s="370" t="s">
        <v>332</v>
      </c>
      <c r="J84" s="392" t="s">
        <v>122</v>
      </c>
      <c r="K84" s="392" t="s">
        <v>122</v>
      </c>
      <c r="L84" s="392" t="s">
        <v>122</v>
      </c>
      <c r="M84" s="392" t="s">
        <v>122</v>
      </c>
      <c r="N84" s="392" t="s">
        <v>122</v>
      </c>
      <c r="O84" s="392" t="s">
        <v>122</v>
      </c>
      <c r="P84" s="392" t="s">
        <v>122</v>
      </c>
      <c r="Q84" s="424" t="s">
        <v>122</v>
      </c>
      <c r="R84" s="369" t="s">
        <v>332</v>
      </c>
      <c r="S84" s="372" t="s">
        <v>332</v>
      </c>
      <c r="T84" s="372" t="s">
        <v>332</v>
      </c>
      <c r="U84" s="947" t="str">
        <f t="shared" si="4"/>
        <v>3.0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20</v>
      </c>
      <c r="C85" s="40"/>
      <c r="D85" s="41" t="s">
        <v>66</v>
      </c>
      <c r="E85" s="423" t="s">
        <v>104</v>
      </c>
      <c r="F85" s="391" t="s">
        <v>122</v>
      </c>
      <c r="G85" s="394" t="s">
        <v>122</v>
      </c>
      <c r="H85" s="392" t="s">
        <v>122</v>
      </c>
      <c r="I85" s="370" t="s">
        <v>131</v>
      </c>
      <c r="J85" s="392" t="s">
        <v>122</v>
      </c>
      <c r="K85" s="392" t="s">
        <v>122</v>
      </c>
      <c r="L85" s="392" t="s">
        <v>122</v>
      </c>
      <c r="M85" s="392" t="s">
        <v>122</v>
      </c>
      <c r="N85" s="392" t="s">
        <v>122</v>
      </c>
      <c r="O85" s="392" t="s">
        <v>122</v>
      </c>
      <c r="P85" s="392" t="s">
        <v>122</v>
      </c>
      <c r="Q85" s="424" t="s">
        <v>122</v>
      </c>
      <c r="R85" s="369" t="s">
        <v>131</v>
      </c>
      <c r="S85" s="372" t="s">
        <v>131</v>
      </c>
      <c r="T85" s="372" t="s">
        <v>131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21</v>
      </c>
      <c r="C86" s="40"/>
      <c r="D86" s="41" t="s">
        <v>566</v>
      </c>
      <c r="E86" s="423" t="s">
        <v>104</v>
      </c>
      <c r="F86" s="391" t="s">
        <v>122</v>
      </c>
      <c r="G86" s="394" t="s">
        <v>122</v>
      </c>
      <c r="H86" s="392" t="s">
        <v>122</v>
      </c>
      <c r="I86" s="370" t="s">
        <v>131</v>
      </c>
      <c r="J86" s="392" t="s">
        <v>122</v>
      </c>
      <c r="K86" s="392" t="s">
        <v>122</v>
      </c>
      <c r="L86" s="392" t="s">
        <v>122</v>
      </c>
      <c r="M86" s="392" t="s">
        <v>122</v>
      </c>
      <c r="N86" s="392" t="s">
        <v>122</v>
      </c>
      <c r="O86" s="392" t="s">
        <v>122</v>
      </c>
      <c r="P86" s="392" t="s">
        <v>122</v>
      </c>
      <c r="Q86" s="424" t="s">
        <v>122</v>
      </c>
      <c r="R86" s="369" t="s">
        <v>131</v>
      </c>
      <c r="S86" s="372" t="s">
        <v>131</v>
      </c>
      <c r="T86" s="372" t="s">
        <v>131</v>
      </c>
      <c r="U86" s="947" t="str">
        <f t="shared" si="4"/>
        <v>&lt;0.001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22</v>
      </c>
      <c r="C87" s="40"/>
      <c r="D87" s="49" t="s">
        <v>93</v>
      </c>
      <c r="E87" s="423" t="s">
        <v>104</v>
      </c>
      <c r="F87" s="391" t="s">
        <v>122</v>
      </c>
      <c r="G87" s="394" t="s">
        <v>122</v>
      </c>
      <c r="H87" s="392" t="s">
        <v>122</v>
      </c>
      <c r="I87" s="370" t="s">
        <v>552</v>
      </c>
      <c r="J87" s="392" t="s">
        <v>122</v>
      </c>
      <c r="K87" s="392" t="s">
        <v>122</v>
      </c>
      <c r="L87" s="392" t="s">
        <v>122</v>
      </c>
      <c r="M87" s="392" t="s">
        <v>122</v>
      </c>
      <c r="N87" s="392" t="s">
        <v>122</v>
      </c>
      <c r="O87" s="392" t="s">
        <v>122</v>
      </c>
      <c r="P87" s="392" t="s">
        <v>122</v>
      </c>
      <c r="Q87" s="424" t="s">
        <v>122</v>
      </c>
      <c r="R87" s="369" t="s">
        <v>552</v>
      </c>
      <c r="S87" s="372" t="s">
        <v>552</v>
      </c>
      <c r="T87" s="372" t="s">
        <v>552</v>
      </c>
      <c r="U87" s="947" t="str">
        <f t="shared" si="4"/>
        <v>6.2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23</v>
      </c>
      <c r="C88" s="40"/>
      <c r="D88" s="41" t="s">
        <v>567</v>
      </c>
      <c r="E88" s="423" t="s">
        <v>542</v>
      </c>
      <c r="F88" s="391" t="s">
        <v>122</v>
      </c>
      <c r="G88" s="394" t="s">
        <v>122</v>
      </c>
      <c r="H88" s="392" t="s">
        <v>122</v>
      </c>
      <c r="I88" s="370" t="s">
        <v>370</v>
      </c>
      <c r="J88" s="392" t="s">
        <v>122</v>
      </c>
      <c r="K88" s="392" t="s">
        <v>122</v>
      </c>
      <c r="L88" s="392" t="s">
        <v>122</v>
      </c>
      <c r="M88" s="392" t="s">
        <v>122</v>
      </c>
      <c r="N88" s="392" t="s">
        <v>122</v>
      </c>
      <c r="O88" s="392" t="s">
        <v>122</v>
      </c>
      <c r="P88" s="392" t="s">
        <v>122</v>
      </c>
      <c r="Q88" s="424" t="s">
        <v>122</v>
      </c>
      <c r="R88" s="369" t="s">
        <v>370</v>
      </c>
      <c r="S88" s="372" t="s">
        <v>370</v>
      </c>
      <c r="T88" s="372" t="s">
        <v>370</v>
      </c>
      <c r="U88" s="947" t="str">
        <f t="shared" si="4"/>
        <v>2</v>
      </c>
      <c r="V88" s="948"/>
      <c r="W88" s="949" t="str">
        <f t="shared" si="5"/>
        <v>-</v>
      </c>
      <c r="X88" s="948"/>
      <c r="Y88" s="949" t="str">
        <f t="shared" si="6"/>
        <v>-</v>
      </c>
      <c r="Z88" s="948"/>
      <c r="AA88" s="425">
        <f t="shared" si="7"/>
        <v>1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24</v>
      </c>
      <c r="C89" s="40"/>
      <c r="D89" s="49" t="s">
        <v>45</v>
      </c>
      <c r="E89" s="423" t="s">
        <v>104</v>
      </c>
      <c r="F89" s="369" t="s">
        <v>529</v>
      </c>
      <c r="G89" s="372" t="s">
        <v>530</v>
      </c>
      <c r="H89" s="370" t="s">
        <v>531</v>
      </c>
      <c r="I89" s="370" t="s">
        <v>299</v>
      </c>
      <c r="J89" s="370" t="s">
        <v>297</v>
      </c>
      <c r="K89" s="370" t="s">
        <v>532</v>
      </c>
      <c r="L89" s="370" t="s">
        <v>533</v>
      </c>
      <c r="M89" s="370" t="s">
        <v>534</v>
      </c>
      <c r="N89" s="370" t="s">
        <v>535</v>
      </c>
      <c r="O89" s="370" t="s">
        <v>536</v>
      </c>
      <c r="P89" s="370" t="s">
        <v>449</v>
      </c>
      <c r="Q89" s="426" t="s">
        <v>291</v>
      </c>
      <c r="R89" s="369" t="s">
        <v>536</v>
      </c>
      <c r="S89" s="372" t="s">
        <v>529</v>
      </c>
      <c r="T89" s="372" t="s">
        <v>296</v>
      </c>
      <c r="U89" s="947" t="str">
        <f t="shared" si="4"/>
        <v>112</v>
      </c>
      <c r="V89" s="948"/>
      <c r="W89" s="949" t="str">
        <f t="shared" si="5"/>
        <v>42</v>
      </c>
      <c r="X89" s="948"/>
      <c r="Y89" s="949" t="str">
        <f t="shared" si="6"/>
        <v>82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25</v>
      </c>
      <c r="C90" s="40"/>
      <c r="D90" s="49" t="s">
        <v>52</v>
      </c>
      <c r="E90" s="423" t="s">
        <v>106</v>
      </c>
      <c r="F90" s="369" t="s">
        <v>550</v>
      </c>
      <c r="G90" s="372" t="s">
        <v>330</v>
      </c>
      <c r="H90" s="370" t="s">
        <v>480</v>
      </c>
      <c r="I90" s="370" t="s">
        <v>551</v>
      </c>
      <c r="J90" s="370" t="s">
        <v>314</v>
      </c>
      <c r="K90" s="370" t="s">
        <v>552</v>
      </c>
      <c r="L90" s="370" t="s">
        <v>478</v>
      </c>
      <c r="M90" s="370" t="s">
        <v>251</v>
      </c>
      <c r="N90" s="370" t="s">
        <v>479</v>
      </c>
      <c r="O90" s="370" t="s">
        <v>481</v>
      </c>
      <c r="P90" s="370" t="s">
        <v>439</v>
      </c>
      <c r="Q90" s="426" t="s">
        <v>194</v>
      </c>
      <c r="R90" s="369" t="s">
        <v>330</v>
      </c>
      <c r="S90" s="372" t="s">
        <v>314</v>
      </c>
      <c r="T90" s="372" t="s">
        <v>331</v>
      </c>
      <c r="U90" s="947" t="str">
        <f t="shared" si="4"/>
        <v>17</v>
      </c>
      <c r="V90" s="948"/>
      <c r="W90" s="949" t="str">
        <f t="shared" si="5"/>
        <v>2.3</v>
      </c>
      <c r="X90" s="948"/>
      <c r="Y90" s="949" t="str">
        <f t="shared" si="6"/>
        <v>6.5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26</v>
      </c>
      <c r="C91" s="40"/>
      <c r="D91" s="49" t="s">
        <v>568</v>
      </c>
      <c r="E91" s="423" t="s">
        <v>569</v>
      </c>
      <c r="F91" s="369" t="s">
        <v>543</v>
      </c>
      <c r="G91" s="372" t="s">
        <v>317</v>
      </c>
      <c r="H91" s="370" t="s">
        <v>543</v>
      </c>
      <c r="I91" s="370" t="s">
        <v>319</v>
      </c>
      <c r="J91" s="370" t="s">
        <v>319</v>
      </c>
      <c r="K91" s="370" t="s">
        <v>319</v>
      </c>
      <c r="L91" s="370" t="s">
        <v>317</v>
      </c>
      <c r="M91" s="370" t="s">
        <v>316</v>
      </c>
      <c r="N91" s="370" t="s">
        <v>316</v>
      </c>
      <c r="O91" s="370" t="s">
        <v>317</v>
      </c>
      <c r="P91" s="370" t="s">
        <v>543</v>
      </c>
      <c r="Q91" s="426" t="s">
        <v>543</v>
      </c>
      <c r="R91" s="369" t="s">
        <v>319</v>
      </c>
      <c r="S91" s="372" t="s">
        <v>543</v>
      </c>
      <c r="T91" s="372" t="s">
        <v>316</v>
      </c>
      <c r="U91" s="947" t="str">
        <f t="shared" si="4"/>
        <v>7.1</v>
      </c>
      <c r="V91" s="948"/>
      <c r="W91" s="949" t="str">
        <f t="shared" si="5"/>
        <v>6.8</v>
      </c>
      <c r="X91" s="948"/>
      <c r="Y91" s="949" t="str">
        <f t="shared" si="6"/>
        <v>6.9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387">
        <v>27</v>
      </c>
      <c r="C92" s="40"/>
      <c r="D92" s="49" t="s">
        <v>570</v>
      </c>
      <c r="E92" s="423" t="s">
        <v>558</v>
      </c>
      <c r="F92" s="369" t="s">
        <v>571</v>
      </c>
      <c r="G92" s="372" t="s">
        <v>352</v>
      </c>
      <c r="H92" s="370" t="s">
        <v>572</v>
      </c>
      <c r="I92" s="370" t="s">
        <v>573</v>
      </c>
      <c r="J92" s="370" t="s">
        <v>355</v>
      </c>
      <c r="K92" s="370" t="s">
        <v>354</v>
      </c>
      <c r="L92" s="370" t="s">
        <v>352</v>
      </c>
      <c r="M92" s="370" t="s">
        <v>574</v>
      </c>
      <c r="N92" s="370" t="s">
        <v>352</v>
      </c>
      <c r="O92" s="370" t="s">
        <v>572</v>
      </c>
      <c r="P92" s="370" t="s">
        <v>571</v>
      </c>
      <c r="Q92" s="426" t="s">
        <v>350</v>
      </c>
      <c r="R92" s="369" t="s">
        <v>355</v>
      </c>
      <c r="S92" s="372" t="s">
        <v>571</v>
      </c>
      <c r="T92" s="372" t="s">
        <v>352</v>
      </c>
      <c r="U92" s="947" t="str">
        <f t="shared" si="4"/>
        <v>-2.1</v>
      </c>
      <c r="V92" s="948"/>
      <c r="W92" s="949" t="str">
        <f t="shared" si="5"/>
        <v>-3.1</v>
      </c>
      <c r="X92" s="948"/>
      <c r="Y92" s="949" t="str">
        <f t="shared" si="6"/>
        <v>-2.7</v>
      </c>
      <c r="Z92" s="948"/>
      <c r="AA92" s="425">
        <f t="shared" si="7"/>
        <v>12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28</v>
      </c>
      <c r="C93" s="40"/>
      <c r="D93" s="49" t="s">
        <v>95</v>
      </c>
      <c r="E93" s="423" t="s">
        <v>107</v>
      </c>
      <c r="F93" s="391" t="s">
        <v>122</v>
      </c>
      <c r="G93" s="372" t="s">
        <v>575</v>
      </c>
      <c r="H93" s="392" t="s">
        <v>122</v>
      </c>
      <c r="I93" s="370" t="s">
        <v>576</v>
      </c>
      <c r="J93" s="392" t="s">
        <v>122</v>
      </c>
      <c r="K93" s="392" t="s">
        <v>122</v>
      </c>
      <c r="L93" s="370" t="s">
        <v>577</v>
      </c>
      <c r="M93" s="392" t="s">
        <v>122</v>
      </c>
      <c r="N93" s="392" t="s">
        <v>122</v>
      </c>
      <c r="O93" s="392" t="s">
        <v>122</v>
      </c>
      <c r="P93" s="370" t="s">
        <v>578</v>
      </c>
      <c r="Q93" s="424" t="s">
        <v>122</v>
      </c>
      <c r="R93" s="369" t="s">
        <v>579</v>
      </c>
      <c r="S93" s="372" t="s">
        <v>580</v>
      </c>
      <c r="T93" s="372" t="s">
        <v>581</v>
      </c>
      <c r="U93" s="947" t="str">
        <f t="shared" si="4"/>
        <v>27000</v>
      </c>
      <c r="V93" s="948"/>
      <c r="W93" s="949" t="str">
        <f>IF(R93=S93,"-",S93)</f>
        <v>5300</v>
      </c>
      <c r="X93" s="948"/>
      <c r="Y93" s="949" t="str">
        <f>IF(R93=S93,"-",T93)</f>
        <v>14000</v>
      </c>
      <c r="Z93" s="948"/>
      <c r="AA93" s="425">
        <f t="shared" si="7"/>
        <v>4</v>
      </c>
      <c r="AB93" s="355"/>
      <c r="AC93" s="355"/>
      <c r="AD93" s="355"/>
    </row>
    <row r="94" spans="1:30" s="21" customFormat="1" ht="13.5" customHeight="1" x14ac:dyDescent="0.15">
      <c r="A94" s="982"/>
      <c r="B94" s="427">
        <v>29</v>
      </c>
      <c r="C94" s="40"/>
      <c r="D94" s="26" t="s">
        <v>23</v>
      </c>
      <c r="E94" s="1" t="s">
        <v>104</v>
      </c>
      <c r="F94" s="391" t="s">
        <v>122</v>
      </c>
      <c r="G94" s="394" t="s">
        <v>122</v>
      </c>
      <c r="H94" s="392" t="s">
        <v>122</v>
      </c>
      <c r="I94" s="370" t="s">
        <v>131</v>
      </c>
      <c r="J94" s="392" t="s">
        <v>122</v>
      </c>
      <c r="K94" s="392" t="s">
        <v>122</v>
      </c>
      <c r="L94" s="392" t="s">
        <v>122</v>
      </c>
      <c r="M94" s="392" t="s">
        <v>122</v>
      </c>
      <c r="N94" s="392" t="s">
        <v>122</v>
      </c>
      <c r="O94" s="392" t="s">
        <v>122</v>
      </c>
      <c r="P94" s="392" t="s">
        <v>122</v>
      </c>
      <c r="Q94" s="393" t="s">
        <v>122</v>
      </c>
      <c r="R94" s="369" t="s">
        <v>582</v>
      </c>
      <c r="S94" s="370" t="s">
        <v>366</v>
      </c>
      <c r="T94" s="370" t="s">
        <v>366</v>
      </c>
      <c r="U94" s="947" t="str">
        <f t="shared" si="4"/>
        <v>&lt;0.001</v>
      </c>
      <c r="V94" s="948"/>
      <c r="W94" s="949" t="str">
        <f>IF(S94="0","-",IF(LEFT(R94,1)="&lt;","-",IF(AA94=1,"-",S94)))</f>
        <v>-</v>
      </c>
      <c r="X94" s="948"/>
      <c r="Y94" s="949" t="str">
        <f>IF(S94="0","-",IF(LEFT(R94,1)="&lt;","-",IF(AA94=1,"-",T94)))</f>
        <v>-</v>
      </c>
      <c r="Z94" s="948"/>
      <c r="AA94" s="371">
        <f t="shared" si="7"/>
        <v>1</v>
      </c>
      <c r="AB94" s="355"/>
      <c r="AC94" s="355"/>
      <c r="AD94" s="355"/>
    </row>
    <row r="95" spans="1:30" s="21" customFormat="1" ht="13.5" customHeight="1" x14ac:dyDescent="0.15">
      <c r="A95" s="982"/>
      <c r="B95" s="428">
        <v>30</v>
      </c>
      <c r="C95" s="429"/>
      <c r="D95" s="37" t="s">
        <v>39</v>
      </c>
      <c r="E95" s="430" t="s">
        <v>104</v>
      </c>
      <c r="F95" s="431" t="s">
        <v>500</v>
      </c>
      <c r="G95" s="432" t="s">
        <v>501</v>
      </c>
      <c r="H95" s="433" t="s">
        <v>229</v>
      </c>
      <c r="I95" s="433" t="s">
        <v>499</v>
      </c>
      <c r="J95" s="433" t="s">
        <v>392</v>
      </c>
      <c r="K95" s="433" t="s">
        <v>234</v>
      </c>
      <c r="L95" s="433" t="s">
        <v>238</v>
      </c>
      <c r="M95" s="433" t="s">
        <v>238</v>
      </c>
      <c r="N95" s="433" t="s">
        <v>236</v>
      </c>
      <c r="O95" s="433" t="s">
        <v>236</v>
      </c>
      <c r="P95" s="433" t="s">
        <v>238</v>
      </c>
      <c r="Q95" s="434" t="s">
        <v>229</v>
      </c>
      <c r="R95" s="431" t="s">
        <v>500</v>
      </c>
      <c r="S95" s="433" t="s">
        <v>392</v>
      </c>
      <c r="T95" s="433" t="s">
        <v>227</v>
      </c>
      <c r="U95" s="973" t="str">
        <f t="shared" si="4"/>
        <v>0.27</v>
      </c>
      <c r="V95" s="974"/>
      <c r="W95" s="949" t="str">
        <f>IF(LEFT(R95,1)="&lt;","-",IF(AA95=1,"-",S95))</f>
        <v>0.03</v>
      </c>
      <c r="X95" s="948"/>
      <c r="Y95" s="949" t="str">
        <f>IF(LEFT(R95,1)="&lt;","-",IF(AA95=1,"-",T95))</f>
        <v>0.10</v>
      </c>
      <c r="Z95" s="948"/>
      <c r="AA95" s="435">
        <f t="shared" si="7"/>
        <v>12</v>
      </c>
      <c r="AB95" s="355"/>
      <c r="AC95" s="355"/>
      <c r="AD95" s="355"/>
    </row>
    <row r="96" spans="1:30" s="21" customFormat="1" ht="13.5" customHeight="1" x14ac:dyDescent="0.15">
      <c r="A96" s="959" t="s">
        <v>367</v>
      </c>
      <c r="B96" s="960"/>
      <c r="C96" s="5"/>
      <c r="D96" s="48" t="s">
        <v>96</v>
      </c>
      <c r="E96" s="414" t="s">
        <v>583</v>
      </c>
      <c r="F96" s="415" t="s">
        <v>122</v>
      </c>
      <c r="G96" s="421" t="s">
        <v>286</v>
      </c>
      <c r="H96" s="417" t="s">
        <v>122</v>
      </c>
      <c r="I96" s="418" t="s">
        <v>286</v>
      </c>
      <c r="J96" s="417" t="s">
        <v>122</v>
      </c>
      <c r="K96" s="417" t="s">
        <v>122</v>
      </c>
      <c r="L96" s="418" t="s">
        <v>371</v>
      </c>
      <c r="M96" s="417" t="s">
        <v>122</v>
      </c>
      <c r="N96" s="417" t="s">
        <v>122</v>
      </c>
      <c r="O96" s="417" t="s">
        <v>122</v>
      </c>
      <c r="P96" s="418" t="s">
        <v>584</v>
      </c>
      <c r="Q96" s="419" t="s">
        <v>122</v>
      </c>
      <c r="R96" s="420" t="s">
        <v>585</v>
      </c>
      <c r="S96" s="421" t="s">
        <v>586</v>
      </c>
      <c r="T96" s="421" t="s">
        <v>587</v>
      </c>
      <c r="U96" s="965" t="str">
        <f t="shared" si="4"/>
        <v>59</v>
      </c>
      <c r="V96" s="966"/>
      <c r="W96" s="966" t="str">
        <f>IF(S96="-","-",IF(R96="0","-",IF(R96+S96+T96=0,"-",S96)))</f>
        <v>12</v>
      </c>
      <c r="X96" s="966"/>
      <c r="Y96" s="966" t="str">
        <f>IF(S96="-","-",IF(R96="0","-",IF(R96+S96+T96=0,"-",T96)))</f>
        <v>32</v>
      </c>
      <c r="Z96" s="966"/>
      <c r="AA96" s="422">
        <f t="shared" si="7"/>
        <v>4</v>
      </c>
      <c r="AB96" s="355"/>
      <c r="AC96" s="355"/>
      <c r="AD96" s="355"/>
    </row>
    <row r="97" spans="1:30" s="32" customFormat="1" ht="13.5" hidden="1" customHeight="1" x14ac:dyDescent="0.15">
      <c r="A97" s="961"/>
      <c r="B97" s="962"/>
      <c r="C97" s="436"/>
      <c r="D97" s="49" t="s">
        <v>97</v>
      </c>
      <c r="E97" s="423" t="s">
        <v>588</v>
      </c>
      <c r="F97" s="384" t="s">
        <v>589</v>
      </c>
      <c r="G97" s="437" t="s">
        <v>472</v>
      </c>
      <c r="H97" s="385" t="s">
        <v>590</v>
      </c>
      <c r="I97" s="385" t="s">
        <v>591</v>
      </c>
      <c r="J97" s="385" t="s">
        <v>592</v>
      </c>
      <c r="K97" s="385" t="s">
        <v>593</v>
      </c>
      <c r="L97" s="385" t="s">
        <v>594</v>
      </c>
      <c r="M97" s="385" t="s">
        <v>595</v>
      </c>
      <c r="N97" s="385" t="s">
        <v>596</v>
      </c>
      <c r="O97" s="385" t="s">
        <v>597</v>
      </c>
      <c r="P97" s="385" t="s">
        <v>598</v>
      </c>
      <c r="Q97" s="438" t="s">
        <v>599</v>
      </c>
      <c r="R97" s="384" t="s">
        <v>593</v>
      </c>
      <c r="S97" s="437" t="s">
        <v>592</v>
      </c>
      <c r="T97" s="437" t="s">
        <v>600</v>
      </c>
      <c r="U97" s="967" t="str">
        <f>R97</f>
        <v>186.0</v>
      </c>
      <c r="V97" s="968"/>
      <c r="W97" s="949" t="str">
        <f>IF(S97="-","-",IF(LEFT(R97,1)="&lt;","-",S97))</f>
        <v>20.9</v>
      </c>
      <c r="X97" s="948"/>
      <c r="Y97" s="949" t="str">
        <f>IF(T97="-","-",IF(LEFT(R97,1)="&lt;","-",T97))</f>
        <v>62.2</v>
      </c>
      <c r="Z97" s="948"/>
      <c r="AA97" s="425">
        <f t="shared" si="7"/>
        <v>12</v>
      </c>
      <c r="AB97" s="439"/>
      <c r="AC97" s="439"/>
      <c r="AD97" s="439"/>
    </row>
    <row r="98" spans="1:30" s="21" customFormat="1" ht="13.5" customHeight="1" x14ac:dyDescent="0.15">
      <c r="A98" s="963"/>
      <c r="B98" s="964"/>
      <c r="C98" s="6"/>
      <c r="D98" s="50" t="s">
        <v>387</v>
      </c>
      <c r="E98" s="440" t="s">
        <v>588</v>
      </c>
      <c r="F98" s="441" t="str">
        <f>IF(F97="&lt;1.0","&lt;1",F97)</f>
        <v>43.2</v>
      </c>
      <c r="G98" s="442" t="str">
        <f t="shared" ref="G98:Q98" si="8">IF(G97="&lt;1.0","&lt;1",G97)</f>
        <v>21.8</v>
      </c>
      <c r="H98" s="443" t="str">
        <f t="shared" si="8"/>
        <v>42.6</v>
      </c>
      <c r="I98" s="443" t="str">
        <f t="shared" si="8"/>
        <v>36.9</v>
      </c>
      <c r="J98" s="443" t="str">
        <f t="shared" si="8"/>
        <v>20.9</v>
      </c>
      <c r="K98" s="443" t="str">
        <f t="shared" si="8"/>
        <v>186.0</v>
      </c>
      <c r="L98" s="443" t="str">
        <f t="shared" si="8"/>
        <v>108.6</v>
      </c>
      <c r="M98" s="443" t="str">
        <f t="shared" si="8"/>
        <v>77.1</v>
      </c>
      <c r="N98" s="443" t="str">
        <f t="shared" si="8"/>
        <v>75.9</v>
      </c>
      <c r="O98" s="443" t="str">
        <f t="shared" si="8"/>
        <v>53.6</v>
      </c>
      <c r="P98" s="443" t="str">
        <f t="shared" si="8"/>
        <v>57.3</v>
      </c>
      <c r="Q98" s="444" t="str">
        <f t="shared" si="8"/>
        <v>23.1</v>
      </c>
      <c r="R98" s="445" t="s">
        <v>388</v>
      </c>
      <c r="S98" s="442" t="s">
        <v>601</v>
      </c>
      <c r="T98" s="442" t="s">
        <v>389</v>
      </c>
      <c r="U98" s="969" t="str">
        <f t="shared" ref="U98:Z98" si="9">IF(U97="&lt;1.0","&lt;1",U97)</f>
        <v>186.0</v>
      </c>
      <c r="V98" s="970">
        <f t="shared" si="9"/>
        <v>0</v>
      </c>
      <c r="W98" s="971" t="str">
        <f t="shared" si="9"/>
        <v>20.9</v>
      </c>
      <c r="X98" s="972">
        <f t="shared" si="9"/>
        <v>0</v>
      </c>
      <c r="Y98" s="971" t="str">
        <f t="shared" si="9"/>
        <v>62.2</v>
      </c>
      <c r="Z98" s="972">
        <f t="shared" si="9"/>
        <v>0</v>
      </c>
      <c r="AA98" s="446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0" t="s">
        <v>67</v>
      </c>
      <c r="B99" s="951"/>
      <c r="C99" s="447"/>
      <c r="D99" s="448" t="s">
        <v>390</v>
      </c>
      <c r="E99" s="449" t="s">
        <v>104</v>
      </c>
      <c r="F99" s="420" t="s">
        <v>140</v>
      </c>
      <c r="G99" s="421" t="s">
        <v>140</v>
      </c>
      <c r="H99" s="418" t="s">
        <v>140</v>
      </c>
      <c r="I99" s="418" t="s">
        <v>140</v>
      </c>
      <c r="J99" s="418" t="s">
        <v>140</v>
      </c>
      <c r="K99" s="418" t="s">
        <v>140</v>
      </c>
      <c r="L99" s="418" t="s">
        <v>140</v>
      </c>
      <c r="M99" s="418" t="s">
        <v>140</v>
      </c>
      <c r="N99" s="418" t="s">
        <v>140</v>
      </c>
      <c r="O99" s="418" t="s">
        <v>235</v>
      </c>
      <c r="P99" s="418" t="s">
        <v>140</v>
      </c>
      <c r="Q99" s="450" t="s">
        <v>235</v>
      </c>
      <c r="R99" s="420" t="s">
        <v>235</v>
      </c>
      <c r="S99" s="421" t="s">
        <v>140</v>
      </c>
      <c r="T99" s="421" t="s">
        <v>140</v>
      </c>
      <c r="U99" s="956" t="str">
        <f t="shared" si="4"/>
        <v>0.05</v>
      </c>
      <c r="V99" s="957"/>
      <c r="W99" s="958" t="str">
        <f t="shared" si="5"/>
        <v>&lt;0.02</v>
      </c>
      <c r="X99" s="957"/>
      <c r="Y99" s="958" t="str">
        <f t="shared" si="6"/>
        <v>&lt;0.02</v>
      </c>
      <c r="Z99" s="957"/>
      <c r="AA99" s="422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602</v>
      </c>
      <c r="E100" s="451" t="s">
        <v>104</v>
      </c>
      <c r="F100" s="369" t="s">
        <v>148</v>
      </c>
      <c r="G100" s="372" t="s">
        <v>313</v>
      </c>
      <c r="H100" s="370" t="s">
        <v>148</v>
      </c>
      <c r="I100" s="370" t="s">
        <v>395</v>
      </c>
      <c r="J100" s="370" t="s">
        <v>394</v>
      </c>
      <c r="K100" s="370" t="s">
        <v>148</v>
      </c>
      <c r="L100" s="370" t="s">
        <v>313</v>
      </c>
      <c r="M100" s="370" t="s">
        <v>394</v>
      </c>
      <c r="N100" s="370" t="s">
        <v>148</v>
      </c>
      <c r="O100" s="370" t="s">
        <v>148</v>
      </c>
      <c r="P100" s="370" t="s">
        <v>148</v>
      </c>
      <c r="Q100" s="426" t="s">
        <v>148</v>
      </c>
      <c r="R100" s="369" t="s">
        <v>313</v>
      </c>
      <c r="S100" s="372" t="s">
        <v>148</v>
      </c>
      <c r="T100" s="372" t="s">
        <v>148</v>
      </c>
      <c r="U100" s="947" t="str">
        <f t="shared" si="4"/>
        <v>0.8</v>
      </c>
      <c r="V100" s="948"/>
      <c r="W100" s="949" t="str">
        <f t="shared" si="5"/>
        <v>&lt;0.5</v>
      </c>
      <c r="X100" s="948"/>
      <c r="Y100" s="949" t="str">
        <f t="shared" si="6"/>
        <v>&lt;0.5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452" t="s">
        <v>398</v>
      </c>
      <c r="E101" s="453" t="s">
        <v>603</v>
      </c>
      <c r="F101" s="369" t="s">
        <v>604</v>
      </c>
      <c r="G101" s="372" t="s">
        <v>605</v>
      </c>
      <c r="H101" s="370" t="s">
        <v>606</v>
      </c>
      <c r="I101" s="370" t="s">
        <v>607</v>
      </c>
      <c r="J101" s="370" t="s">
        <v>608</v>
      </c>
      <c r="K101" s="370" t="s">
        <v>609</v>
      </c>
      <c r="L101" s="370" t="s">
        <v>610</v>
      </c>
      <c r="M101" s="370" t="s">
        <v>611</v>
      </c>
      <c r="N101" s="370" t="s">
        <v>612</v>
      </c>
      <c r="O101" s="370" t="s">
        <v>613</v>
      </c>
      <c r="P101" s="370" t="s">
        <v>614</v>
      </c>
      <c r="Q101" s="426" t="s">
        <v>615</v>
      </c>
      <c r="R101" s="369" t="s">
        <v>607</v>
      </c>
      <c r="S101" s="372" t="s">
        <v>613</v>
      </c>
      <c r="T101" s="372" t="s">
        <v>616</v>
      </c>
      <c r="U101" s="947" t="str">
        <f t="shared" si="4"/>
        <v>0.277</v>
      </c>
      <c r="V101" s="948"/>
      <c r="W101" s="949" t="str">
        <f t="shared" si="5"/>
        <v>0.101</v>
      </c>
      <c r="X101" s="948"/>
      <c r="Y101" s="949" t="str">
        <f t="shared" si="6"/>
        <v>0.170</v>
      </c>
      <c r="Z101" s="948"/>
      <c r="AA101" s="425">
        <f t="shared" si="7"/>
        <v>12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617</v>
      </c>
      <c r="E102" s="453" t="s">
        <v>104</v>
      </c>
      <c r="F102" s="369" t="s">
        <v>618</v>
      </c>
      <c r="G102" s="372" t="s">
        <v>619</v>
      </c>
      <c r="H102" s="370" t="s">
        <v>413</v>
      </c>
      <c r="I102" s="370" t="s">
        <v>620</v>
      </c>
      <c r="J102" s="370" t="s">
        <v>348</v>
      </c>
      <c r="K102" s="370" t="s">
        <v>414</v>
      </c>
      <c r="L102" s="370" t="s">
        <v>413</v>
      </c>
      <c r="M102" s="370" t="s">
        <v>620</v>
      </c>
      <c r="N102" s="370" t="s">
        <v>370</v>
      </c>
      <c r="O102" s="370" t="s">
        <v>370</v>
      </c>
      <c r="P102" s="370" t="s">
        <v>371</v>
      </c>
      <c r="Q102" s="426" t="s">
        <v>621</v>
      </c>
      <c r="R102" s="369" t="s">
        <v>618</v>
      </c>
      <c r="S102" s="372" t="s">
        <v>370</v>
      </c>
      <c r="T102" s="372" t="s">
        <v>414</v>
      </c>
      <c r="U102" s="947" t="str">
        <f t="shared" si="4"/>
        <v>18</v>
      </c>
      <c r="V102" s="948"/>
      <c r="W102" s="949" t="str">
        <f t="shared" si="5"/>
        <v>2</v>
      </c>
      <c r="X102" s="948"/>
      <c r="Y102" s="949" t="str">
        <f t="shared" si="6"/>
        <v>7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68</v>
      </c>
      <c r="E103" s="453" t="s">
        <v>104</v>
      </c>
      <c r="F103" s="391" t="s">
        <v>122</v>
      </c>
      <c r="G103" s="394" t="s">
        <v>122</v>
      </c>
      <c r="H103" s="392" t="s">
        <v>122</v>
      </c>
      <c r="I103" s="370" t="s">
        <v>622</v>
      </c>
      <c r="J103" s="392" t="s">
        <v>122</v>
      </c>
      <c r="K103" s="392" t="s">
        <v>122</v>
      </c>
      <c r="L103" s="392" t="s">
        <v>122</v>
      </c>
      <c r="M103" s="392" t="s">
        <v>122</v>
      </c>
      <c r="N103" s="392" t="s">
        <v>122</v>
      </c>
      <c r="O103" s="392" t="s">
        <v>122</v>
      </c>
      <c r="P103" s="392" t="s">
        <v>122</v>
      </c>
      <c r="Q103" s="424" t="s">
        <v>122</v>
      </c>
      <c r="R103" s="369" t="s">
        <v>622</v>
      </c>
      <c r="S103" s="372" t="s">
        <v>622</v>
      </c>
      <c r="T103" s="372" t="s">
        <v>622</v>
      </c>
      <c r="U103" s="947" t="str">
        <f t="shared" si="4"/>
        <v>2.9</v>
      </c>
      <c r="V103" s="948"/>
      <c r="W103" s="949" t="str">
        <f t="shared" si="5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3" t="s">
        <v>623</v>
      </c>
      <c r="E104" s="453" t="s">
        <v>104</v>
      </c>
      <c r="F104" s="369" t="s">
        <v>437</v>
      </c>
      <c r="G104" s="372" t="s">
        <v>252</v>
      </c>
      <c r="H104" s="370" t="s">
        <v>382</v>
      </c>
      <c r="I104" s="370" t="s">
        <v>508</v>
      </c>
      <c r="J104" s="370" t="s">
        <v>418</v>
      </c>
      <c r="K104" s="370" t="s">
        <v>624</v>
      </c>
      <c r="L104" s="370" t="s">
        <v>416</v>
      </c>
      <c r="M104" s="370" t="s">
        <v>436</v>
      </c>
      <c r="N104" s="370" t="s">
        <v>625</v>
      </c>
      <c r="O104" s="370" t="s">
        <v>477</v>
      </c>
      <c r="P104" s="370" t="s">
        <v>482</v>
      </c>
      <c r="Q104" s="426" t="s">
        <v>477</v>
      </c>
      <c r="R104" s="369" t="s">
        <v>482</v>
      </c>
      <c r="S104" s="372" t="s">
        <v>418</v>
      </c>
      <c r="T104" s="372" t="s">
        <v>421</v>
      </c>
      <c r="U104" s="947" t="str">
        <f t="shared" si="4"/>
        <v>12.2</v>
      </c>
      <c r="V104" s="948"/>
      <c r="W104" s="949" t="str">
        <f t="shared" si="5"/>
        <v>7.6</v>
      </c>
      <c r="X104" s="948"/>
      <c r="Y104" s="949" t="str">
        <f t="shared" si="6"/>
        <v>9.9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69</v>
      </c>
      <c r="E105" s="453" t="s">
        <v>104</v>
      </c>
      <c r="F105" s="391" t="s">
        <v>122</v>
      </c>
      <c r="G105" s="394" t="s">
        <v>122</v>
      </c>
      <c r="H105" s="392" t="s">
        <v>122</v>
      </c>
      <c r="I105" s="370" t="s">
        <v>149</v>
      </c>
      <c r="J105" s="392" t="s">
        <v>122</v>
      </c>
      <c r="K105" s="392" t="s">
        <v>122</v>
      </c>
      <c r="L105" s="392" t="s">
        <v>122</v>
      </c>
      <c r="M105" s="392" t="s">
        <v>122</v>
      </c>
      <c r="N105" s="392" t="s">
        <v>122</v>
      </c>
      <c r="O105" s="392" t="s">
        <v>122</v>
      </c>
      <c r="P105" s="392" t="s">
        <v>122</v>
      </c>
      <c r="Q105" s="424" t="s">
        <v>122</v>
      </c>
      <c r="R105" s="369" t="s">
        <v>149</v>
      </c>
      <c r="S105" s="372" t="s">
        <v>149</v>
      </c>
      <c r="T105" s="372" t="s">
        <v>149</v>
      </c>
      <c r="U105" s="947" t="str">
        <f t="shared" si="4"/>
        <v>&lt;1.0</v>
      </c>
      <c r="V105" s="948"/>
      <c r="W105" s="949" t="str">
        <f t="shared" si="5"/>
        <v>-</v>
      </c>
      <c r="X105" s="948"/>
      <c r="Y105" s="949" t="str">
        <f t="shared" si="6"/>
        <v>-</v>
      </c>
      <c r="Z105" s="948"/>
      <c r="AA105" s="425">
        <f t="shared" si="7"/>
        <v>1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70</v>
      </c>
      <c r="E106" s="453" t="s">
        <v>104</v>
      </c>
      <c r="F106" s="369" t="s">
        <v>626</v>
      </c>
      <c r="G106" s="372" t="s">
        <v>627</v>
      </c>
      <c r="H106" s="370" t="s">
        <v>628</v>
      </c>
      <c r="I106" s="370" t="s">
        <v>629</v>
      </c>
      <c r="J106" s="370" t="s">
        <v>187</v>
      </c>
      <c r="K106" s="370" t="s">
        <v>473</v>
      </c>
      <c r="L106" s="370" t="s">
        <v>275</v>
      </c>
      <c r="M106" s="370" t="s">
        <v>630</v>
      </c>
      <c r="N106" s="370" t="s">
        <v>631</v>
      </c>
      <c r="O106" s="370" t="s">
        <v>181</v>
      </c>
      <c r="P106" s="370" t="s">
        <v>632</v>
      </c>
      <c r="Q106" s="426" t="s">
        <v>633</v>
      </c>
      <c r="R106" s="369" t="s">
        <v>187</v>
      </c>
      <c r="S106" s="372" t="s">
        <v>626</v>
      </c>
      <c r="T106" s="372" t="s">
        <v>634</v>
      </c>
      <c r="U106" s="947" t="str">
        <f t="shared" si="4"/>
        <v>23.3</v>
      </c>
      <c r="V106" s="948"/>
      <c r="W106" s="949" t="str">
        <f t="shared" si="5"/>
        <v>12.5</v>
      </c>
      <c r="X106" s="948"/>
      <c r="Y106" s="949" t="str">
        <f t="shared" si="6"/>
        <v>18.2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71</v>
      </c>
      <c r="E107" s="453" t="s">
        <v>104</v>
      </c>
      <c r="F107" s="369" t="s">
        <v>552</v>
      </c>
      <c r="G107" s="372" t="s">
        <v>635</v>
      </c>
      <c r="H107" s="370" t="s">
        <v>636</v>
      </c>
      <c r="I107" s="370" t="s">
        <v>421</v>
      </c>
      <c r="J107" s="370" t="s">
        <v>437</v>
      </c>
      <c r="K107" s="370" t="s">
        <v>421</v>
      </c>
      <c r="L107" s="370" t="s">
        <v>508</v>
      </c>
      <c r="M107" s="370" t="s">
        <v>637</v>
      </c>
      <c r="N107" s="370" t="s">
        <v>191</v>
      </c>
      <c r="O107" s="370" t="s">
        <v>636</v>
      </c>
      <c r="P107" s="370" t="s">
        <v>635</v>
      </c>
      <c r="Q107" s="426" t="s">
        <v>420</v>
      </c>
      <c r="R107" s="369" t="s">
        <v>437</v>
      </c>
      <c r="S107" s="372" t="s">
        <v>552</v>
      </c>
      <c r="T107" s="372" t="s">
        <v>439</v>
      </c>
      <c r="U107" s="947" t="str">
        <f t="shared" si="4"/>
        <v>10.8</v>
      </c>
      <c r="V107" s="948"/>
      <c r="W107" s="949" t="str">
        <f t="shared" si="5"/>
        <v>6.2</v>
      </c>
      <c r="X107" s="948"/>
      <c r="Y107" s="949" t="str">
        <f t="shared" si="6"/>
        <v>9.0</v>
      </c>
      <c r="Z107" s="948"/>
      <c r="AA107" s="425">
        <f t="shared" si="7"/>
        <v>12</v>
      </c>
      <c r="AB107" s="355"/>
      <c r="AC107" s="355"/>
      <c r="AD107" s="355"/>
    </row>
    <row r="108" spans="1:30" s="21" customFormat="1" ht="13.5" customHeight="1" x14ac:dyDescent="0.15">
      <c r="A108" s="952"/>
      <c r="B108" s="953"/>
      <c r="C108" s="4"/>
      <c r="D108" s="49" t="s">
        <v>72</v>
      </c>
      <c r="E108" s="453" t="s">
        <v>104</v>
      </c>
      <c r="F108" s="369" t="s">
        <v>191</v>
      </c>
      <c r="G108" s="372" t="s">
        <v>445</v>
      </c>
      <c r="H108" s="370" t="s">
        <v>273</v>
      </c>
      <c r="I108" s="370" t="s">
        <v>444</v>
      </c>
      <c r="J108" s="370" t="s">
        <v>440</v>
      </c>
      <c r="K108" s="370" t="s">
        <v>444</v>
      </c>
      <c r="L108" s="370" t="s">
        <v>273</v>
      </c>
      <c r="M108" s="370" t="s">
        <v>273</v>
      </c>
      <c r="N108" s="370" t="s">
        <v>440</v>
      </c>
      <c r="O108" s="370" t="s">
        <v>638</v>
      </c>
      <c r="P108" s="370" t="s">
        <v>626</v>
      </c>
      <c r="Q108" s="426" t="s">
        <v>626</v>
      </c>
      <c r="R108" s="369" t="s">
        <v>638</v>
      </c>
      <c r="S108" s="372" t="s">
        <v>191</v>
      </c>
      <c r="T108" s="372" t="s">
        <v>632</v>
      </c>
      <c r="U108" s="947" t="str">
        <f t="shared" si="4"/>
        <v>17.0</v>
      </c>
      <c r="V108" s="948"/>
      <c r="W108" s="949" t="str">
        <f t="shared" si="5"/>
        <v>10.0</v>
      </c>
      <c r="X108" s="948"/>
      <c r="Y108" s="949" t="str">
        <f t="shared" si="6"/>
        <v>14.1</v>
      </c>
      <c r="Z108" s="948"/>
      <c r="AA108" s="425">
        <f t="shared" si="7"/>
        <v>12</v>
      </c>
      <c r="AB108" s="355"/>
      <c r="AC108" s="355"/>
      <c r="AD108" s="355"/>
    </row>
    <row r="109" spans="1:30" s="21" customFormat="1" ht="13.5" customHeight="1" x14ac:dyDescent="0.15">
      <c r="A109" s="952"/>
      <c r="B109" s="953"/>
      <c r="C109" s="4"/>
      <c r="D109" s="3" t="s">
        <v>447</v>
      </c>
      <c r="E109" s="453" t="s">
        <v>104</v>
      </c>
      <c r="F109" s="391" t="s">
        <v>122</v>
      </c>
      <c r="G109" s="394" t="s">
        <v>122</v>
      </c>
      <c r="H109" s="392" t="s">
        <v>122</v>
      </c>
      <c r="I109" s="370" t="s">
        <v>185</v>
      </c>
      <c r="J109" s="392" t="s">
        <v>122</v>
      </c>
      <c r="K109" s="392" t="s">
        <v>122</v>
      </c>
      <c r="L109" s="392" t="s">
        <v>122</v>
      </c>
      <c r="M109" s="392" t="s">
        <v>122</v>
      </c>
      <c r="N109" s="392" t="s">
        <v>122</v>
      </c>
      <c r="O109" s="392" t="s">
        <v>122</v>
      </c>
      <c r="P109" s="392" t="s">
        <v>122</v>
      </c>
      <c r="Q109" s="424" t="s">
        <v>122</v>
      </c>
      <c r="R109" s="369" t="s">
        <v>185</v>
      </c>
      <c r="S109" s="372" t="s">
        <v>185</v>
      </c>
      <c r="T109" s="372" t="s">
        <v>185</v>
      </c>
      <c r="U109" s="947" t="str">
        <f t="shared" si="4"/>
        <v>12.7</v>
      </c>
      <c r="V109" s="948"/>
      <c r="W109" s="949" t="str">
        <f t="shared" si="5"/>
        <v>-</v>
      </c>
      <c r="X109" s="948"/>
      <c r="Y109" s="949" t="str">
        <f t="shared" si="6"/>
        <v>-</v>
      </c>
      <c r="Z109" s="948"/>
      <c r="AA109" s="425">
        <f t="shared" si="7"/>
        <v>1</v>
      </c>
      <c r="AB109" s="355"/>
      <c r="AC109" s="355"/>
      <c r="AD109" s="355"/>
    </row>
    <row r="110" spans="1:30" s="25" customFormat="1" ht="13.5" customHeight="1" x14ac:dyDescent="0.15">
      <c r="A110" s="952"/>
      <c r="B110" s="953"/>
      <c r="C110" s="4"/>
      <c r="D110" s="3" t="s">
        <v>73</v>
      </c>
      <c r="E110" s="453" t="s">
        <v>104</v>
      </c>
      <c r="F110" s="391" t="s">
        <v>122</v>
      </c>
      <c r="G110" s="394" t="s">
        <v>122</v>
      </c>
      <c r="H110" s="392" t="s">
        <v>122</v>
      </c>
      <c r="I110" s="370" t="s">
        <v>480</v>
      </c>
      <c r="J110" s="392" t="s">
        <v>122</v>
      </c>
      <c r="K110" s="392" t="s">
        <v>122</v>
      </c>
      <c r="L110" s="392" t="s">
        <v>122</v>
      </c>
      <c r="M110" s="392" t="s">
        <v>122</v>
      </c>
      <c r="N110" s="392" t="s">
        <v>122</v>
      </c>
      <c r="O110" s="392" t="s">
        <v>122</v>
      </c>
      <c r="P110" s="392" t="s">
        <v>122</v>
      </c>
      <c r="Q110" s="424" t="s">
        <v>122</v>
      </c>
      <c r="R110" s="369" t="s">
        <v>480</v>
      </c>
      <c r="S110" s="372" t="s">
        <v>480</v>
      </c>
      <c r="T110" s="372" t="s">
        <v>480</v>
      </c>
      <c r="U110" s="947" t="str">
        <f t="shared" si="4"/>
        <v>3.4</v>
      </c>
      <c r="V110" s="948"/>
      <c r="W110" s="949" t="str">
        <f t="shared" si="5"/>
        <v>-</v>
      </c>
      <c r="X110" s="948"/>
      <c r="Y110" s="949" t="str">
        <f t="shared" si="6"/>
        <v>-</v>
      </c>
      <c r="Z110" s="948"/>
      <c r="AA110" s="425">
        <f t="shared" si="7"/>
        <v>1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74</v>
      </c>
      <c r="E111" s="453" t="s">
        <v>639</v>
      </c>
      <c r="F111" s="369" t="s">
        <v>640</v>
      </c>
      <c r="G111" s="372" t="s">
        <v>641</v>
      </c>
      <c r="H111" s="370" t="s">
        <v>642</v>
      </c>
      <c r="I111" s="370" t="s">
        <v>459</v>
      </c>
      <c r="J111" s="370" t="s">
        <v>643</v>
      </c>
      <c r="K111" s="370" t="s">
        <v>644</v>
      </c>
      <c r="L111" s="370" t="s">
        <v>530</v>
      </c>
      <c r="M111" s="370" t="s">
        <v>645</v>
      </c>
      <c r="N111" s="370" t="s">
        <v>646</v>
      </c>
      <c r="O111" s="370" t="s">
        <v>454</v>
      </c>
      <c r="P111" s="370" t="s">
        <v>647</v>
      </c>
      <c r="Q111" s="426" t="s">
        <v>536</v>
      </c>
      <c r="R111" s="369" t="s">
        <v>454</v>
      </c>
      <c r="S111" s="372" t="s">
        <v>640</v>
      </c>
      <c r="T111" s="372" t="s">
        <v>450</v>
      </c>
      <c r="U111" s="947" t="str">
        <f t="shared" si="4"/>
        <v>133</v>
      </c>
      <c r="V111" s="948"/>
      <c r="W111" s="949" t="str">
        <f t="shared" si="5"/>
        <v>76</v>
      </c>
      <c r="X111" s="948"/>
      <c r="Y111" s="949" t="str">
        <f t="shared" si="6"/>
        <v>110</v>
      </c>
      <c r="Z111" s="948"/>
      <c r="AA111" s="425">
        <f t="shared" si="7"/>
        <v>12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49" t="s">
        <v>75</v>
      </c>
      <c r="E112" s="453" t="s">
        <v>104</v>
      </c>
      <c r="F112" s="369" t="s">
        <v>648</v>
      </c>
      <c r="G112" s="372" t="s">
        <v>649</v>
      </c>
      <c r="H112" s="370" t="s">
        <v>650</v>
      </c>
      <c r="I112" s="370" t="s">
        <v>260</v>
      </c>
      <c r="J112" s="370" t="s">
        <v>463</v>
      </c>
      <c r="K112" s="370" t="s">
        <v>223</v>
      </c>
      <c r="L112" s="370" t="s">
        <v>650</v>
      </c>
      <c r="M112" s="370" t="s">
        <v>650</v>
      </c>
      <c r="N112" s="370" t="s">
        <v>516</v>
      </c>
      <c r="O112" s="370" t="s">
        <v>651</v>
      </c>
      <c r="P112" s="370" t="s">
        <v>263</v>
      </c>
      <c r="Q112" s="426" t="s">
        <v>514</v>
      </c>
      <c r="R112" s="369" t="s">
        <v>651</v>
      </c>
      <c r="S112" s="372" t="s">
        <v>223</v>
      </c>
      <c r="T112" s="372" t="s">
        <v>464</v>
      </c>
      <c r="U112" s="947" t="str">
        <f t="shared" si="4"/>
        <v>0.045</v>
      </c>
      <c r="V112" s="948"/>
      <c r="W112" s="949" t="str">
        <f t="shared" si="5"/>
        <v>0.005</v>
      </c>
      <c r="X112" s="948"/>
      <c r="Y112" s="949" t="str">
        <f t="shared" si="6"/>
        <v>0.018</v>
      </c>
      <c r="Z112" s="948"/>
      <c r="AA112" s="425">
        <f t="shared" si="7"/>
        <v>12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9" t="s">
        <v>76</v>
      </c>
      <c r="E113" s="453" t="s">
        <v>104</v>
      </c>
      <c r="F113" s="391" t="s">
        <v>122</v>
      </c>
      <c r="G113" s="394" t="s">
        <v>122</v>
      </c>
      <c r="H113" s="392" t="s">
        <v>122</v>
      </c>
      <c r="I113" s="370" t="s">
        <v>336</v>
      </c>
      <c r="J113" s="392" t="s">
        <v>122</v>
      </c>
      <c r="K113" s="392" t="s">
        <v>122</v>
      </c>
      <c r="L113" s="392" t="s">
        <v>122</v>
      </c>
      <c r="M113" s="392" t="s">
        <v>122</v>
      </c>
      <c r="N113" s="392" t="s">
        <v>122</v>
      </c>
      <c r="O113" s="392" t="s">
        <v>122</v>
      </c>
      <c r="P113" s="392" t="s">
        <v>122</v>
      </c>
      <c r="Q113" s="424" t="s">
        <v>122</v>
      </c>
      <c r="R113" s="369" t="s">
        <v>336</v>
      </c>
      <c r="S113" s="372" t="s">
        <v>336</v>
      </c>
      <c r="T113" s="372" t="s">
        <v>336</v>
      </c>
      <c r="U113" s="947" t="str">
        <f t="shared" si="4"/>
        <v>1.6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3" t="s">
        <v>77</v>
      </c>
      <c r="E114" s="453" t="s">
        <v>104</v>
      </c>
      <c r="F114" s="455" t="s">
        <v>122</v>
      </c>
      <c r="G114" s="456" t="s">
        <v>122</v>
      </c>
      <c r="H114" s="457" t="s">
        <v>122</v>
      </c>
      <c r="I114" s="457" t="s">
        <v>122</v>
      </c>
      <c r="J114" s="457" t="s">
        <v>122</v>
      </c>
      <c r="K114" s="457" t="s">
        <v>122</v>
      </c>
      <c r="L114" s="457" t="s">
        <v>122</v>
      </c>
      <c r="M114" s="457" t="s">
        <v>122</v>
      </c>
      <c r="N114" s="457" t="s">
        <v>122</v>
      </c>
      <c r="O114" s="458">
        <v>2.1000000000000001E-2</v>
      </c>
      <c r="P114" s="457" t="s">
        <v>122</v>
      </c>
      <c r="Q114" s="459" t="s">
        <v>122</v>
      </c>
      <c r="R114" s="427">
        <v>2.1000000000000001E-2</v>
      </c>
      <c r="S114" s="387">
        <v>2.1000000000000001E-2</v>
      </c>
      <c r="T114" s="387">
        <v>2.1000000000000001E-2</v>
      </c>
      <c r="U114" s="947">
        <f t="shared" si="4"/>
        <v>2.1000000000000001E-2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25" customFormat="1" ht="13.5" customHeight="1" x14ac:dyDescent="0.15">
      <c r="A115" s="952"/>
      <c r="B115" s="953"/>
      <c r="C115" s="4"/>
      <c r="D115" s="41" t="s">
        <v>78</v>
      </c>
      <c r="E115" s="453" t="s">
        <v>104</v>
      </c>
      <c r="F115" s="455" t="s">
        <v>122</v>
      </c>
      <c r="G115" s="456" t="s">
        <v>122</v>
      </c>
      <c r="H115" s="457" t="s">
        <v>122</v>
      </c>
      <c r="I115" s="457" t="s">
        <v>122</v>
      </c>
      <c r="J115" s="457" t="s">
        <v>122</v>
      </c>
      <c r="K115" s="457" t="s">
        <v>122</v>
      </c>
      <c r="L115" s="457" t="s">
        <v>122</v>
      </c>
      <c r="M115" s="457" t="s">
        <v>122</v>
      </c>
      <c r="N115" s="457" t="s">
        <v>122</v>
      </c>
      <c r="O115" s="458">
        <v>6.0000000000000001E-3</v>
      </c>
      <c r="P115" s="457" t="s">
        <v>122</v>
      </c>
      <c r="Q115" s="459" t="s">
        <v>122</v>
      </c>
      <c r="R115" s="427">
        <v>6.0000000000000001E-3</v>
      </c>
      <c r="S115" s="387">
        <v>6.0000000000000001E-3</v>
      </c>
      <c r="T115" s="387">
        <v>6.0000000000000001E-3</v>
      </c>
      <c r="U115" s="947">
        <f t="shared" si="4"/>
        <v>6.0000000000000001E-3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25">
        <f t="shared" si="7"/>
        <v>1</v>
      </c>
      <c r="AB115" s="454"/>
      <c r="AC115" s="454"/>
      <c r="AD115" s="454"/>
    </row>
    <row r="116" spans="1:30" s="25" customFormat="1" ht="13.5" customHeight="1" x14ac:dyDescent="0.15">
      <c r="A116" s="952"/>
      <c r="B116" s="953"/>
      <c r="C116" s="4"/>
      <c r="D116" s="26" t="s">
        <v>79</v>
      </c>
      <c r="E116" s="453" t="s">
        <v>104</v>
      </c>
      <c r="F116" s="455" t="s">
        <v>122</v>
      </c>
      <c r="G116" s="456" t="s">
        <v>122</v>
      </c>
      <c r="H116" s="457" t="s">
        <v>122</v>
      </c>
      <c r="I116" s="457" t="s">
        <v>122</v>
      </c>
      <c r="J116" s="457" t="s">
        <v>122</v>
      </c>
      <c r="K116" s="457" t="s">
        <v>122</v>
      </c>
      <c r="L116" s="457" t="s">
        <v>122</v>
      </c>
      <c r="M116" s="457" t="s">
        <v>122</v>
      </c>
      <c r="N116" s="457" t="s">
        <v>122</v>
      </c>
      <c r="O116" s="458">
        <v>6.0000000000000001E-3</v>
      </c>
      <c r="P116" s="457" t="s">
        <v>122</v>
      </c>
      <c r="Q116" s="459" t="s">
        <v>122</v>
      </c>
      <c r="R116" s="427">
        <v>6.0000000000000001E-3</v>
      </c>
      <c r="S116" s="387">
        <v>6.0000000000000001E-3</v>
      </c>
      <c r="T116" s="387">
        <v>6.0000000000000001E-3</v>
      </c>
      <c r="U116" s="947">
        <f t="shared" si="4"/>
        <v>6.0000000000000001E-3</v>
      </c>
      <c r="V116" s="948"/>
      <c r="W116" s="949" t="str">
        <f t="shared" si="5"/>
        <v>-</v>
      </c>
      <c r="X116" s="948"/>
      <c r="Y116" s="949" t="str">
        <f t="shared" si="6"/>
        <v>-</v>
      </c>
      <c r="Z116" s="948"/>
      <c r="AA116" s="425">
        <f t="shared" si="7"/>
        <v>1</v>
      </c>
      <c r="AB116" s="454"/>
      <c r="AC116" s="454"/>
      <c r="AD116" s="454"/>
    </row>
    <row r="117" spans="1:30" s="36" customFormat="1" ht="13.5" customHeight="1" x14ac:dyDescent="0.15">
      <c r="A117" s="952"/>
      <c r="B117" s="953"/>
      <c r="C117" s="4"/>
      <c r="D117" s="26" t="s">
        <v>80</v>
      </c>
      <c r="E117" s="453" t="s">
        <v>104</v>
      </c>
      <c r="F117" s="455" t="s">
        <v>122</v>
      </c>
      <c r="G117" s="456" t="s">
        <v>122</v>
      </c>
      <c r="H117" s="457" t="s">
        <v>122</v>
      </c>
      <c r="I117" s="457" t="s">
        <v>122</v>
      </c>
      <c r="J117" s="457" t="s">
        <v>122</v>
      </c>
      <c r="K117" s="457" t="s">
        <v>122</v>
      </c>
      <c r="L117" s="457" t="s">
        <v>122</v>
      </c>
      <c r="M117" s="457" t="s">
        <v>122</v>
      </c>
      <c r="N117" s="457" t="s">
        <v>122</v>
      </c>
      <c r="O117" s="458">
        <v>8.0000000000000002E-3</v>
      </c>
      <c r="P117" s="457" t="s">
        <v>122</v>
      </c>
      <c r="Q117" s="459" t="s">
        <v>122</v>
      </c>
      <c r="R117" s="427">
        <v>8.0000000000000002E-3</v>
      </c>
      <c r="S117" s="387">
        <v>8.0000000000000002E-3</v>
      </c>
      <c r="T117" s="387">
        <v>8.0000000000000002E-3</v>
      </c>
      <c r="U117" s="947">
        <f t="shared" si="4"/>
        <v>8.0000000000000002E-3</v>
      </c>
      <c r="V117" s="948"/>
      <c r="W117" s="949" t="str">
        <f t="shared" si="5"/>
        <v>-</v>
      </c>
      <c r="X117" s="948"/>
      <c r="Y117" s="949" t="str">
        <f t="shared" si="6"/>
        <v>-</v>
      </c>
      <c r="Z117" s="948"/>
      <c r="AA117" s="460">
        <f>12-COUNTIF(F117:Q117,"-")</f>
        <v>1</v>
      </c>
      <c r="AB117" s="461"/>
      <c r="AC117" s="461"/>
      <c r="AD117" s="461"/>
    </row>
    <row r="118" spans="1:30" ht="13.5" customHeight="1" x14ac:dyDescent="0.15">
      <c r="A118" s="954"/>
      <c r="B118" s="955"/>
      <c r="C118" s="462"/>
      <c r="D118" s="29" t="s">
        <v>81</v>
      </c>
      <c r="E118" s="463" t="s">
        <v>104</v>
      </c>
      <c r="F118" s="464" t="s">
        <v>122</v>
      </c>
      <c r="G118" s="465" t="s">
        <v>122</v>
      </c>
      <c r="H118" s="466" t="s">
        <v>122</v>
      </c>
      <c r="I118" s="466" t="s">
        <v>122</v>
      </c>
      <c r="J118" s="466" t="s">
        <v>122</v>
      </c>
      <c r="K118" s="466" t="s">
        <v>122</v>
      </c>
      <c r="L118" s="466" t="s">
        <v>122</v>
      </c>
      <c r="M118" s="466" t="s">
        <v>122</v>
      </c>
      <c r="N118" s="468" t="s">
        <v>122</v>
      </c>
      <c r="O118" s="467">
        <v>1E-3</v>
      </c>
      <c r="P118" s="468" t="s">
        <v>122</v>
      </c>
      <c r="Q118" s="469" t="s">
        <v>122</v>
      </c>
      <c r="R118" s="470">
        <v>1E-3</v>
      </c>
      <c r="S118" s="471">
        <v>1E-3</v>
      </c>
      <c r="T118" s="471">
        <v>1E-3</v>
      </c>
      <c r="U118" s="941">
        <f t="shared" si="4"/>
        <v>1E-3</v>
      </c>
      <c r="V118" s="942"/>
      <c r="W118" s="943" t="str">
        <f t="shared" si="5"/>
        <v>-</v>
      </c>
      <c r="X118" s="942"/>
      <c r="Y118" s="943" t="str">
        <f t="shared" si="6"/>
        <v>-</v>
      </c>
      <c r="Z118" s="942"/>
      <c r="AA118" s="472">
        <f>12-COUNTIF(F118:Q118,"-")</f>
        <v>1</v>
      </c>
      <c r="AB118" s="355"/>
      <c r="AC118" s="355"/>
    </row>
    <row r="119" spans="1:30" ht="65.099999999999994" customHeight="1" x14ac:dyDescent="0.15">
      <c r="A119" s="42"/>
      <c r="B119" s="400"/>
      <c r="C119" s="42"/>
      <c r="D119" s="43" t="s">
        <v>119</v>
      </c>
      <c r="E119" s="44"/>
      <c r="F119" s="401" t="s">
        <v>122</v>
      </c>
      <c r="G119" s="402" t="s">
        <v>122</v>
      </c>
      <c r="H119" s="402" t="s">
        <v>122</v>
      </c>
      <c r="I119" s="402" t="s">
        <v>122</v>
      </c>
      <c r="J119" s="402" t="s">
        <v>122</v>
      </c>
      <c r="K119" s="402" t="s">
        <v>122</v>
      </c>
      <c r="L119" s="402" t="s">
        <v>122</v>
      </c>
      <c r="M119" s="402" t="s">
        <v>122</v>
      </c>
      <c r="N119" s="402" t="s">
        <v>122</v>
      </c>
      <c r="O119" s="402" t="s">
        <v>122</v>
      </c>
      <c r="P119" s="402" t="s">
        <v>122</v>
      </c>
      <c r="Q119" s="402" t="s">
        <v>122</v>
      </c>
      <c r="R119" s="403" t="s">
        <v>122</v>
      </c>
      <c r="S119" s="403" t="s">
        <v>122</v>
      </c>
      <c r="T119" s="404" t="s">
        <v>122</v>
      </c>
      <c r="U119" s="944" t="s">
        <v>560</v>
      </c>
      <c r="V119" s="945"/>
      <c r="W119" s="946" t="s">
        <v>652</v>
      </c>
      <c r="X119" s="945"/>
      <c r="Y119" s="946" t="s">
        <v>220</v>
      </c>
      <c r="Z119" s="945"/>
      <c r="AA119" s="405" t="s">
        <v>220</v>
      </c>
    </row>
    <row r="120" spans="1:30" x14ac:dyDescent="0.15">
      <c r="D120" s="473"/>
    </row>
    <row r="121" spans="1:30" x14ac:dyDescent="0.15">
      <c r="D121" s="474"/>
    </row>
    <row r="122" spans="1:30" x14ac:dyDescent="0.15">
      <c r="D122" s="474"/>
    </row>
    <row r="123" spans="1:30" x14ac:dyDescent="0.15">
      <c r="D123" s="474"/>
    </row>
    <row r="124" spans="1:30" x14ac:dyDescent="0.15">
      <c r="D124" s="474"/>
    </row>
    <row r="125" spans="1:30" x14ac:dyDescent="0.15">
      <c r="D125" s="474"/>
    </row>
  </sheetData>
  <mergeCells count="348">
    <mergeCell ref="D3:E3"/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U8:V8"/>
    <mergeCell ref="W8:X8"/>
    <mergeCell ref="Y8:Z8"/>
    <mergeCell ref="U9:V9"/>
    <mergeCell ref="W9:X9"/>
    <mergeCell ref="Y9:Z9"/>
    <mergeCell ref="Y5:Z5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D65:E65"/>
    <mergeCell ref="U65:V65"/>
    <mergeCell ref="W65:X65"/>
    <mergeCell ref="Y65:Z65"/>
    <mergeCell ref="A66:A95"/>
    <mergeCell ref="U66:V66"/>
    <mergeCell ref="W66:X66"/>
    <mergeCell ref="Y66:Z66"/>
    <mergeCell ref="U67:V67"/>
    <mergeCell ref="W67:X67"/>
    <mergeCell ref="U70:V70"/>
    <mergeCell ref="W70:X70"/>
    <mergeCell ref="Y70:Z70"/>
    <mergeCell ref="U71:V71"/>
    <mergeCell ref="W71:X71"/>
    <mergeCell ref="Y71:Z71"/>
    <mergeCell ref="Y67:Z67"/>
    <mergeCell ref="U68:V68"/>
    <mergeCell ref="W68:X68"/>
    <mergeCell ref="Y68:Z68"/>
    <mergeCell ref="U69:V69"/>
    <mergeCell ref="W69:X69"/>
    <mergeCell ref="Y69:Z69"/>
    <mergeCell ref="U74:V74"/>
    <mergeCell ref="W74:X74"/>
    <mergeCell ref="Y74:Z74"/>
    <mergeCell ref="U75:V75"/>
    <mergeCell ref="W75:X75"/>
    <mergeCell ref="Y75:Z75"/>
    <mergeCell ref="U72:V72"/>
    <mergeCell ref="W72:X72"/>
    <mergeCell ref="Y72:Z72"/>
    <mergeCell ref="U73:V73"/>
    <mergeCell ref="W73:X73"/>
    <mergeCell ref="Y73:Z73"/>
    <mergeCell ref="U78:V78"/>
    <mergeCell ref="W78:X78"/>
    <mergeCell ref="Y78:Z78"/>
    <mergeCell ref="U79:V79"/>
    <mergeCell ref="W79:X79"/>
    <mergeCell ref="Y79:Z79"/>
    <mergeCell ref="U76:V76"/>
    <mergeCell ref="W76:X76"/>
    <mergeCell ref="Y76:Z76"/>
    <mergeCell ref="U77:V77"/>
    <mergeCell ref="W77:X77"/>
    <mergeCell ref="Y77:Z77"/>
    <mergeCell ref="U82:V82"/>
    <mergeCell ref="W82:X82"/>
    <mergeCell ref="Y82:Z82"/>
    <mergeCell ref="U83:V83"/>
    <mergeCell ref="W83:X83"/>
    <mergeCell ref="Y83:Z83"/>
    <mergeCell ref="U80:V80"/>
    <mergeCell ref="W80:X80"/>
    <mergeCell ref="Y80:Z80"/>
    <mergeCell ref="U81:V81"/>
    <mergeCell ref="W81:X81"/>
    <mergeCell ref="Y81:Z81"/>
    <mergeCell ref="U86:V86"/>
    <mergeCell ref="W86:X86"/>
    <mergeCell ref="Y86:Z86"/>
    <mergeCell ref="U87:V87"/>
    <mergeCell ref="W87:X87"/>
    <mergeCell ref="Y87:Z87"/>
    <mergeCell ref="U84:V84"/>
    <mergeCell ref="W84:X84"/>
    <mergeCell ref="Y84:Z84"/>
    <mergeCell ref="U85:V85"/>
    <mergeCell ref="W85:X85"/>
    <mergeCell ref="Y85:Z85"/>
    <mergeCell ref="U90:V90"/>
    <mergeCell ref="W90:X90"/>
    <mergeCell ref="Y90:Z90"/>
    <mergeCell ref="U91:V91"/>
    <mergeCell ref="W91:X91"/>
    <mergeCell ref="Y91:Z91"/>
    <mergeCell ref="U88:V88"/>
    <mergeCell ref="W88:X88"/>
    <mergeCell ref="Y88:Z88"/>
    <mergeCell ref="U89:V89"/>
    <mergeCell ref="W89:X89"/>
    <mergeCell ref="Y89:Z89"/>
    <mergeCell ref="U94:V94"/>
    <mergeCell ref="W94:X94"/>
    <mergeCell ref="Y94:Z94"/>
    <mergeCell ref="U95:V95"/>
    <mergeCell ref="W95:X95"/>
    <mergeCell ref="Y95:Z95"/>
    <mergeCell ref="U92:V92"/>
    <mergeCell ref="W92:X92"/>
    <mergeCell ref="Y92:Z92"/>
    <mergeCell ref="U93:V93"/>
    <mergeCell ref="W93:X93"/>
    <mergeCell ref="Y93:Z93"/>
    <mergeCell ref="A96:B98"/>
    <mergeCell ref="U96:V96"/>
    <mergeCell ref="W96:X96"/>
    <mergeCell ref="Y96:Z96"/>
    <mergeCell ref="U97:V97"/>
    <mergeCell ref="W97:X97"/>
    <mergeCell ref="Y97:Z97"/>
    <mergeCell ref="U98:V98"/>
    <mergeCell ref="W98:X98"/>
    <mergeCell ref="Y98:Z98"/>
    <mergeCell ref="U102:V102"/>
    <mergeCell ref="W102:X102"/>
    <mergeCell ref="Y102:Z102"/>
    <mergeCell ref="U103:V103"/>
    <mergeCell ref="W103:X103"/>
    <mergeCell ref="Y103:Z103"/>
    <mergeCell ref="A99:B118"/>
    <mergeCell ref="U99:V99"/>
    <mergeCell ref="W99:X99"/>
    <mergeCell ref="Y99:Z99"/>
    <mergeCell ref="U100:V100"/>
    <mergeCell ref="W100:X100"/>
    <mergeCell ref="Y100:Z100"/>
    <mergeCell ref="U101:V101"/>
    <mergeCell ref="W101:X101"/>
    <mergeCell ref="Y101:Z101"/>
    <mergeCell ref="U106:V106"/>
    <mergeCell ref="W106:X106"/>
    <mergeCell ref="Y106:Z106"/>
    <mergeCell ref="U107:V107"/>
    <mergeCell ref="W107:X107"/>
    <mergeCell ref="Y107:Z107"/>
    <mergeCell ref="U104:V104"/>
    <mergeCell ref="W104:X104"/>
    <mergeCell ref="Y104:Z104"/>
    <mergeCell ref="U105:V105"/>
    <mergeCell ref="W105:X105"/>
    <mergeCell ref="Y105:Z105"/>
    <mergeCell ref="U110:V110"/>
    <mergeCell ref="W110:X110"/>
    <mergeCell ref="Y110:Z110"/>
    <mergeCell ref="U111:V111"/>
    <mergeCell ref="W111:X111"/>
    <mergeCell ref="Y111:Z111"/>
    <mergeCell ref="U108:V108"/>
    <mergeCell ref="W108:X108"/>
    <mergeCell ref="Y108:Z108"/>
    <mergeCell ref="U109:V109"/>
    <mergeCell ref="W109:X109"/>
    <mergeCell ref="Y109:Z109"/>
    <mergeCell ref="U114:V114"/>
    <mergeCell ref="W114:X114"/>
    <mergeCell ref="Y114:Z114"/>
    <mergeCell ref="U115:V115"/>
    <mergeCell ref="W115:X115"/>
    <mergeCell ref="Y115:Z115"/>
    <mergeCell ref="U112:V112"/>
    <mergeCell ref="W112:X112"/>
    <mergeCell ref="Y112:Z112"/>
    <mergeCell ref="U113:V113"/>
    <mergeCell ref="W113:X113"/>
    <mergeCell ref="Y113:Z113"/>
    <mergeCell ref="U118:V118"/>
    <mergeCell ref="W118:X118"/>
    <mergeCell ref="Y118:Z118"/>
    <mergeCell ref="U119:V119"/>
    <mergeCell ref="W119:X119"/>
    <mergeCell ref="Y119:Z119"/>
    <mergeCell ref="U116:V116"/>
    <mergeCell ref="W116:X116"/>
    <mergeCell ref="Y116:Z116"/>
    <mergeCell ref="U117:V117"/>
    <mergeCell ref="W117:X117"/>
    <mergeCell ref="Y117:Z117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9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="90" zoomScaleSheetLayoutView="90" workbookViewId="0">
      <selection activeCell="Z1" sqref="Z1"/>
    </sheetView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5.625" style="53" hidden="1" customWidth="1"/>
    <col min="21" max="27" width="4.375" style="53" customWidth="1"/>
    <col min="28" max="30" width="8.875" style="14"/>
    <col min="31" max="16384" width="8.875" style="7"/>
  </cols>
  <sheetData>
    <row r="1" spans="1:30" ht="13.5" x14ac:dyDescent="0.15">
      <c r="D1" s="15" t="s">
        <v>653</v>
      </c>
      <c r="E1" s="9"/>
      <c r="F1" s="11" t="s">
        <v>654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19" t="s">
        <v>340</v>
      </c>
      <c r="E3" s="20"/>
      <c r="F3" s="349">
        <v>42473</v>
      </c>
      <c r="G3" s="350">
        <v>42501</v>
      </c>
      <c r="H3" s="350">
        <v>42536</v>
      </c>
      <c r="I3" s="350">
        <v>42557</v>
      </c>
      <c r="J3" s="350">
        <v>42585</v>
      </c>
      <c r="K3" s="350">
        <v>42620</v>
      </c>
      <c r="L3" s="475">
        <v>42662</v>
      </c>
      <c r="M3" s="475">
        <v>42683</v>
      </c>
      <c r="N3" s="475">
        <v>42718</v>
      </c>
      <c r="O3" s="475">
        <v>42746</v>
      </c>
      <c r="P3" s="475">
        <v>42774</v>
      </c>
      <c r="Q3" s="476">
        <v>42803</v>
      </c>
      <c r="R3" s="352" t="s">
        <v>1</v>
      </c>
      <c r="S3" s="353" t="s">
        <v>2</v>
      </c>
      <c r="T3" s="353" t="s">
        <v>3</v>
      </c>
      <c r="U3" s="991" t="s">
        <v>655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0.36805555555555558</v>
      </c>
      <c r="G4" s="358">
        <v>0.37222222222222223</v>
      </c>
      <c r="H4" s="359">
        <v>0.36805555555555558</v>
      </c>
      <c r="I4" s="359">
        <v>0.36805555555555558</v>
      </c>
      <c r="J4" s="359">
        <v>0.3659722222222222</v>
      </c>
      <c r="K4" s="359">
        <v>0.375</v>
      </c>
      <c r="L4" s="477">
        <v>0.39583333333333331</v>
      </c>
      <c r="M4" s="477">
        <v>0.37152777777777773</v>
      </c>
      <c r="N4" s="477">
        <v>0.375</v>
      </c>
      <c r="O4" s="477">
        <v>0.37708333333333338</v>
      </c>
      <c r="P4" s="477">
        <v>0.36805555555555558</v>
      </c>
      <c r="Q4" s="478">
        <v>0.37152777777777773</v>
      </c>
      <c r="R4" s="361" t="s">
        <v>122</v>
      </c>
      <c r="S4" s="362" t="s">
        <v>122</v>
      </c>
      <c r="T4" s="362" t="s">
        <v>122</v>
      </c>
      <c r="U4" s="956" t="s">
        <v>558</v>
      </c>
      <c r="V4" s="957"/>
      <c r="W4" s="958" t="s">
        <v>220</v>
      </c>
      <c r="X4" s="957"/>
      <c r="Y4" s="958" t="s">
        <v>656</v>
      </c>
      <c r="Z4" s="957"/>
      <c r="AA4" s="363" t="s">
        <v>657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659</v>
      </c>
      <c r="G5" s="366" t="s">
        <v>661</v>
      </c>
      <c r="H5" s="367" t="s">
        <v>662</v>
      </c>
      <c r="I5" s="367" t="s">
        <v>663</v>
      </c>
      <c r="J5" s="367" t="s">
        <v>664</v>
      </c>
      <c r="K5" s="367" t="s">
        <v>658</v>
      </c>
      <c r="L5" s="479" t="s">
        <v>666</v>
      </c>
      <c r="M5" s="479" t="s">
        <v>668</v>
      </c>
      <c r="N5" s="479" t="s">
        <v>658</v>
      </c>
      <c r="O5" s="479" t="s">
        <v>669</v>
      </c>
      <c r="P5" s="479" t="s">
        <v>670</v>
      </c>
      <c r="Q5" s="480" t="s">
        <v>659</v>
      </c>
      <c r="R5" s="369" t="s">
        <v>122</v>
      </c>
      <c r="S5" s="370" t="s">
        <v>122</v>
      </c>
      <c r="T5" s="370" t="s">
        <v>122</v>
      </c>
      <c r="U5" s="947" t="s">
        <v>220</v>
      </c>
      <c r="V5" s="948"/>
      <c r="W5" s="949" t="s">
        <v>671</v>
      </c>
      <c r="X5" s="948"/>
      <c r="Y5" s="949" t="s">
        <v>103</v>
      </c>
      <c r="Z5" s="948"/>
      <c r="AA5" s="371" t="s">
        <v>103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672</v>
      </c>
      <c r="G6" s="366" t="s">
        <v>659</v>
      </c>
      <c r="H6" s="367" t="s">
        <v>673</v>
      </c>
      <c r="I6" s="367" t="s">
        <v>674</v>
      </c>
      <c r="J6" s="367" t="s">
        <v>675</v>
      </c>
      <c r="K6" s="367" t="s">
        <v>664</v>
      </c>
      <c r="L6" s="479" t="s">
        <v>676</v>
      </c>
      <c r="M6" s="479" t="s">
        <v>677</v>
      </c>
      <c r="N6" s="479" t="s">
        <v>677</v>
      </c>
      <c r="O6" s="479" t="s">
        <v>670</v>
      </c>
      <c r="P6" s="479" t="s">
        <v>668</v>
      </c>
      <c r="Q6" s="480" t="s">
        <v>678</v>
      </c>
      <c r="R6" s="369" t="s">
        <v>122</v>
      </c>
      <c r="S6" s="370" t="s">
        <v>122</v>
      </c>
      <c r="T6" s="370" t="s">
        <v>122</v>
      </c>
      <c r="U6" s="947" t="s">
        <v>558</v>
      </c>
      <c r="V6" s="948"/>
      <c r="W6" s="949" t="s">
        <v>220</v>
      </c>
      <c r="X6" s="948"/>
      <c r="Y6" s="949" t="s">
        <v>679</v>
      </c>
      <c r="Z6" s="948"/>
      <c r="AA6" s="371" t="s">
        <v>680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183</v>
      </c>
      <c r="F7" s="369" t="s">
        <v>681</v>
      </c>
      <c r="G7" s="372" t="s">
        <v>682</v>
      </c>
      <c r="H7" s="370" t="s">
        <v>684</v>
      </c>
      <c r="I7" s="370" t="s">
        <v>685</v>
      </c>
      <c r="J7" s="370" t="s">
        <v>686</v>
      </c>
      <c r="K7" s="370" t="s">
        <v>687</v>
      </c>
      <c r="L7" s="392" t="s">
        <v>688</v>
      </c>
      <c r="M7" s="392" t="s">
        <v>689</v>
      </c>
      <c r="N7" s="392" t="s">
        <v>690</v>
      </c>
      <c r="O7" s="392" t="s">
        <v>691</v>
      </c>
      <c r="P7" s="392" t="s">
        <v>693</v>
      </c>
      <c r="Q7" s="393" t="s">
        <v>694</v>
      </c>
      <c r="R7" s="369" t="s">
        <v>695</v>
      </c>
      <c r="S7" s="370" t="s">
        <v>693</v>
      </c>
      <c r="T7" s="370" t="s">
        <v>696</v>
      </c>
      <c r="U7" s="947" t="str">
        <f>R7</f>
        <v>28.0</v>
      </c>
      <c r="V7" s="948"/>
      <c r="W7" s="949" t="str">
        <f>IF(R7=S7,"-",S7)</f>
        <v>17.5</v>
      </c>
      <c r="X7" s="948"/>
      <c r="Y7" s="949" t="str">
        <f>IF(R7=T7,"-",T7)</f>
        <v>22.2</v>
      </c>
      <c r="Z7" s="948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83</v>
      </c>
      <c r="E8" s="30" t="s">
        <v>697</v>
      </c>
      <c r="F8" s="375" t="s">
        <v>698</v>
      </c>
      <c r="G8" s="376" t="s">
        <v>699</v>
      </c>
      <c r="H8" s="377" t="s">
        <v>700</v>
      </c>
      <c r="I8" s="377" t="s">
        <v>701</v>
      </c>
      <c r="J8" s="377" t="s">
        <v>702</v>
      </c>
      <c r="K8" s="377" t="s">
        <v>703</v>
      </c>
      <c r="L8" s="481" t="s">
        <v>704</v>
      </c>
      <c r="M8" s="481" t="s">
        <v>705</v>
      </c>
      <c r="N8" s="481" t="s">
        <v>706</v>
      </c>
      <c r="O8" s="481" t="s">
        <v>707</v>
      </c>
      <c r="P8" s="481" t="s">
        <v>708</v>
      </c>
      <c r="Q8" s="482" t="s">
        <v>709</v>
      </c>
      <c r="R8" s="375" t="s">
        <v>710</v>
      </c>
      <c r="S8" s="377" t="s">
        <v>708</v>
      </c>
      <c r="T8" s="377" t="s">
        <v>711</v>
      </c>
      <c r="U8" s="941" t="str">
        <f>R8</f>
        <v>28.5</v>
      </c>
      <c r="V8" s="942"/>
      <c r="W8" s="943" t="str">
        <f>IF(R8=S8,"-",S8)</f>
        <v>2.5</v>
      </c>
      <c r="X8" s="942"/>
      <c r="Y8" s="943" t="str">
        <f>IF(R8=T8,"-",T8)</f>
        <v>13.0</v>
      </c>
      <c r="Z8" s="94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712</v>
      </c>
      <c r="G9" s="381" t="s">
        <v>713</v>
      </c>
      <c r="H9" s="382" t="s">
        <v>714</v>
      </c>
      <c r="I9" s="382" t="s">
        <v>715</v>
      </c>
      <c r="J9" s="382" t="s">
        <v>716</v>
      </c>
      <c r="K9" s="382" t="s">
        <v>718</v>
      </c>
      <c r="L9" s="483" t="s">
        <v>720</v>
      </c>
      <c r="M9" s="483" t="s">
        <v>721</v>
      </c>
      <c r="N9" s="483" t="s">
        <v>722</v>
      </c>
      <c r="O9" s="483" t="s">
        <v>723</v>
      </c>
      <c r="P9" s="483" t="s">
        <v>724</v>
      </c>
      <c r="Q9" s="484" t="s">
        <v>726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36"/>
      <c r="C10" s="36"/>
      <c r="D10" s="37" t="s">
        <v>85</v>
      </c>
      <c r="E10" s="38"/>
      <c r="F10" s="485" t="s">
        <v>728</v>
      </c>
      <c r="G10" s="486" t="s">
        <v>729</v>
      </c>
      <c r="H10" s="487" t="s">
        <v>729</v>
      </c>
      <c r="I10" s="487" t="s">
        <v>730</v>
      </c>
      <c r="J10" s="487" t="s">
        <v>728</v>
      </c>
      <c r="K10" s="487" t="s">
        <v>731</v>
      </c>
      <c r="L10" s="488" t="s">
        <v>730</v>
      </c>
      <c r="M10" s="488" t="s">
        <v>730</v>
      </c>
      <c r="N10" s="488" t="s">
        <v>730</v>
      </c>
      <c r="O10" s="488" t="s">
        <v>731</v>
      </c>
      <c r="P10" s="488" t="s">
        <v>732</v>
      </c>
      <c r="Q10" s="489" t="s">
        <v>730</v>
      </c>
      <c r="R10" s="431" t="s">
        <v>122</v>
      </c>
      <c r="S10" s="433" t="s">
        <v>122</v>
      </c>
      <c r="T10" s="433" t="s">
        <v>122</v>
      </c>
      <c r="U10" s="973" t="str">
        <f>R10</f>
        <v>-</v>
      </c>
      <c r="V10" s="974"/>
      <c r="W10" s="993" t="str">
        <f>IF(S10=T10,"-",T10)</f>
        <v>-</v>
      </c>
      <c r="X10" s="974"/>
      <c r="Y10" s="993" t="str">
        <f>IF(Q10=S10,"-",S10)</f>
        <v>-</v>
      </c>
      <c r="Z10" s="974"/>
      <c r="AA10" s="435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413">
        <v>1</v>
      </c>
      <c r="C11" s="39"/>
      <c r="D11" s="23" t="s">
        <v>10</v>
      </c>
      <c r="E11" s="2" t="s">
        <v>205</v>
      </c>
      <c r="F11" s="420" t="s">
        <v>733</v>
      </c>
      <c r="G11" s="421" t="s">
        <v>734</v>
      </c>
      <c r="H11" s="418" t="s">
        <v>735</v>
      </c>
      <c r="I11" s="418" t="s">
        <v>736</v>
      </c>
      <c r="J11" s="418" t="s">
        <v>737</v>
      </c>
      <c r="K11" s="418" t="s">
        <v>738</v>
      </c>
      <c r="L11" s="417" t="s">
        <v>739</v>
      </c>
      <c r="M11" s="417" t="s">
        <v>740</v>
      </c>
      <c r="N11" s="417" t="s">
        <v>741</v>
      </c>
      <c r="O11" s="417" t="s">
        <v>742</v>
      </c>
      <c r="P11" s="417" t="s">
        <v>743</v>
      </c>
      <c r="Q11" s="490" t="s">
        <v>744</v>
      </c>
      <c r="R11" s="420" t="s">
        <v>745</v>
      </c>
      <c r="S11" s="418" t="s">
        <v>746</v>
      </c>
      <c r="T11" s="418" t="s">
        <v>747</v>
      </c>
      <c r="U11" s="994" t="str">
        <f>R11</f>
        <v>2000</v>
      </c>
      <c r="V11" s="957"/>
      <c r="W11" s="958" t="str">
        <f>IF(R11+S11+T11=0,"-",S11)</f>
        <v>120</v>
      </c>
      <c r="X11" s="957"/>
      <c r="Y11" s="958" t="str">
        <f>IF(R11+S11+T11=0,"-",T11)</f>
        <v>694</v>
      </c>
      <c r="Z11" s="957"/>
      <c r="AA11" s="363">
        <f t="shared" si="0"/>
        <v>12</v>
      </c>
      <c r="AB11" s="491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748</v>
      </c>
      <c r="E12" s="1" t="s">
        <v>558</v>
      </c>
      <c r="F12" s="369" t="s">
        <v>749</v>
      </c>
      <c r="G12" s="372" t="s">
        <v>750</v>
      </c>
      <c r="H12" s="370" t="s">
        <v>751</v>
      </c>
      <c r="I12" s="370" t="s">
        <v>750</v>
      </c>
      <c r="J12" s="370" t="s">
        <v>752</v>
      </c>
      <c r="K12" s="370" t="s">
        <v>753</v>
      </c>
      <c r="L12" s="392" t="s">
        <v>750</v>
      </c>
      <c r="M12" s="392" t="s">
        <v>750</v>
      </c>
      <c r="N12" s="392" t="s">
        <v>749</v>
      </c>
      <c r="O12" s="392" t="s">
        <v>754</v>
      </c>
      <c r="P12" s="392" t="s">
        <v>749</v>
      </c>
      <c r="Q12" s="393" t="s">
        <v>751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671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391" t="s">
        <v>122</v>
      </c>
      <c r="G13" s="372" t="s">
        <v>755</v>
      </c>
      <c r="H13" s="392" t="s">
        <v>122</v>
      </c>
      <c r="I13" s="370" t="s">
        <v>756</v>
      </c>
      <c r="J13" s="392" t="s">
        <v>122</v>
      </c>
      <c r="K13" s="392" t="s">
        <v>122</v>
      </c>
      <c r="L13" s="392" t="s">
        <v>757</v>
      </c>
      <c r="M13" s="392" t="s">
        <v>122</v>
      </c>
      <c r="N13" s="392" t="s">
        <v>122</v>
      </c>
      <c r="O13" s="392" t="s">
        <v>122</v>
      </c>
      <c r="P13" s="392" t="s">
        <v>757</v>
      </c>
      <c r="Q13" s="393" t="s">
        <v>122</v>
      </c>
      <c r="R13" s="369" t="s">
        <v>152</v>
      </c>
      <c r="S13" s="370" t="s">
        <v>152</v>
      </c>
      <c r="T13" s="370" t="s">
        <v>757</v>
      </c>
      <c r="U13" s="986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391" t="s">
        <v>122</v>
      </c>
      <c r="G14" s="372" t="s">
        <v>758</v>
      </c>
      <c r="H14" s="392" t="s">
        <v>122</v>
      </c>
      <c r="I14" s="370" t="s">
        <v>759</v>
      </c>
      <c r="J14" s="392" t="s">
        <v>122</v>
      </c>
      <c r="K14" s="392" t="s">
        <v>122</v>
      </c>
      <c r="L14" s="392" t="s">
        <v>758</v>
      </c>
      <c r="M14" s="392" t="s">
        <v>122</v>
      </c>
      <c r="N14" s="392" t="s">
        <v>122</v>
      </c>
      <c r="O14" s="392" t="s">
        <v>122</v>
      </c>
      <c r="P14" s="392" t="s">
        <v>760</v>
      </c>
      <c r="Q14" s="393" t="s">
        <v>122</v>
      </c>
      <c r="R14" s="369" t="s">
        <v>761</v>
      </c>
      <c r="S14" s="370" t="s">
        <v>758</v>
      </c>
      <c r="T14" s="370" t="s">
        <v>758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391" t="s">
        <v>122</v>
      </c>
      <c r="G15" s="372" t="s">
        <v>762</v>
      </c>
      <c r="H15" s="392" t="s">
        <v>122</v>
      </c>
      <c r="I15" s="370" t="s">
        <v>762</v>
      </c>
      <c r="J15" s="392" t="s">
        <v>122</v>
      </c>
      <c r="K15" s="392" t="s">
        <v>122</v>
      </c>
      <c r="L15" s="392" t="s">
        <v>763</v>
      </c>
      <c r="M15" s="392" t="s">
        <v>122</v>
      </c>
      <c r="N15" s="392" t="s">
        <v>122</v>
      </c>
      <c r="O15" s="392" t="s">
        <v>122</v>
      </c>
      <c r="P15" s="392" t="s">
        <v>764</v>
      </c>
      <c r="Q15" s="393" t="s">
        <v>122</v>
      </c>
      <c r="R15" s="369" t="s">
        <v>764</v>
      </c>
      <c r="S15" s="370" t="s">
        <v>763</v>
      </c>
      <c r="T15" s="370" t="s">
        <v>366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391" t="s">
        <v>122</v>
      </c>
      <c r="G16" s="372" t="s">
        <v>764</v>
      </c>
      <c r="H16" s="392" t="s">
        <v>122</v>
      </c>
      <c r="I16" s="370" t="s">
        <v>763</v>
      </c>
      <c r="J16" s="392" t="s">
        <v>122</v>
      </c>
      <c r="K16" s="392" t="s">
        <v>122</v>
      </c>
      <c r="L16" s="392" t="s">
        <v>366</v>
      </c>
      <c r="M16" s="392" t="s">
        <v>122</v>
      </c>
      <c r="N16" s="392" t="s">
        <v>122</v>
      </c>
      <c r="O16" s="392" t="s">
        <v>122</v>
      </c>
      <c r="P16" s="392" t="s">
        <v>763</v>
      </c>
      <c r="Q16" s="393" t="s">
        <v>122</v>
      </c>
      <c r="R16" s="369" t="s">
        <v>764</v>
      </c>
      <c r="S16" s="370" t="s">
        <v>366</v>
      </c>
      <c r="T16" s="370" t="s">
        <v>764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391" t="s">
        <v>122</v>
      </c>
      <c r="G17" s="372" t="s">
        <v>366</v>
      </c>
      <c r="H17" s="392" t="s">
        <v>122</v>
      </c>
      <c r="I17" s="370" t="s">
        <v>763</v>
      </c>
      <c r="J17" s="392" t="s">
        <v>122</v>
      </c>
      <c r="K17" s="392" t="s">
        <v>122</v>
      </c>
      <c r="L17" s="392" t="s">
        <v>366</v>
      </c>
      <c r="M17" s="392" t="s">
        <v>122</v>
      </c>
      <c r="N17" s="392" t="s">
        <v>122</v>
      </c>
      <c r="O17" s="392" t="s">
        <v>122</v>
      </c>
      <c r="P17" s="392" t="s">
        <v>366</v>
      </c>
      <c r="Q17" s="393" t="s">
        <v>122</v>
      </c>
      <c r="R17" s="369" t="s">
        <v>366</v>
      </c>
      <c r="S17" s="370" t="s">
        <v>763</v>
      </c>
      <c r="T17" s="370" t="s">
        <v>366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391" t="s">
        <v>122</v>
      </c>
      <c r="G18" s="372" t="s">
        <v>766</v>
      </c>
      <c r="H18" s="392" t="s">
        <v>122</v>
      </c>
      <c r="I18" s="370" t="s">
        <v>767</v>
      </c>
      <c r="J18" s="392" t="s">
        <v>122</v>
      </c>
      <c r="K18" s="392" t="s">
        <v>122</v>
      </c>
      <c r="L18" s="392" t="s">
        <v>767</v>
      </c>
      <c r="M18" s="392" t="s">
        <v>122</v>
      </c>
      <c r="N18" s="392" t="s">
        <v>122</v>
      </c>
      <c r="O18" s="392" t="s">
        <v>122</v>
      </c>
      <c r="P18" s="392" t="s">
        <v>767</v>
      </c>
      <c r="Q18" s="393" t="s">
        <v>122</v>
      </c>
      <c r="R18" s="369" t="s">
        <v>767</v>
      </c>
      <c r="S18" s="370" t="s">
        <v>767</v>
      </c>
      <c r="T18" s="370" t="s">
        <v>767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222</v>
      </c>
      <c r="F19" s="391" t="s">
        <v>122</v>
      </c>
      <c r="G19" s="372" t="s">
        <v>768</v>
      </c>
      <c r="H19" s="392" t="s">
        <v>122</v>
      </c>
      <c r="I19" s="370" t="s">
        <v>770</v>
      </c>
      <c r="J19" s="392" t="s">
        <v>122</v>
      </c>
      <c r="K19" s="392" t="s">
        <v>122</v>
      </c>
      <c r="L19" s="392" t="s">
        <v>770</v>
      </c>
      <c r="M19" s="392" t="s">
        <v>122</v>
      </c>
      <c r="N19" s="392" t="s">
        <v>122</v>
      </c>
      <c r="O19" s="392" t="s">
        <v>122</v>
      </c>
      <c r="P19" s="392" t="s">
        <v>771</v>
      </c>
      <c r="Q19" s="393" t="s">
        <v>122</v>
      </c>
      <c r="R19" s="369" t="s">
        <v>772</v>
      </c>
      <c r="S19" s="370" t="s">
        <v>770</v>
      </c>
      <c r="T19" s="370" t="s">
        <v>770</v>
      </c>
      <c r="U19" s="947" t="str">
        <f>R19</f>
        <v>0.006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391" t="s">
        <v>122</v>
      </c>
      <c r="G20" s="372" t="s">
        <v>764</v>
      </c>
      <c r="H20" s="392" t="s">
        <v>122</v>
      </c>
      <c r="I20" s="370" t="s">
        <v>773</v>
      </c>
      <c r="J20" s="392" t="s">
        <v>122</v>
      </c>
      <c r="K20" s="392" t="s">
        <v>122</v>
      </c>
      <c r="L20" s="392" t="s">
        <v>764</v>
      </c>
      <c r="M20" s="392" t="s">
        <v>122</v>
      </c>
      <c r="N20" s="392" t="s">
        <v>122</v>
      </c>
      <c r="O20" s="392" t="s">
        <v>122</v>
      </c>
      <c r="P20" s="392" t="s">
        <v>764</v>
      </c>
      <c r="Q20" s="393" t="s">
        <v>122</v>
      </c>
      <c r="R20" s="369" t="s">
        <v>774</v>
      </c>
      <c r="S20" s="370" t="s">
        <v>366</v>
      </c>
      <c r="T20" s="370" t="s">
        <v>365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391" t="s">
        <v>122</v>
      </c>
      <c r="G21" s="372" t="s">
        <v>776</v>
      </c>
      <c r="H21" s="392" t="s">
        <v>122</v>
      </c>
      <c r="I21" s="370" t="s">
        <v>777</v>
      </c>
      <c r="J21" s="392" t="s">
        <v>122</v>
      </c>
      <c r="K21" s="392" t="s">
        <v>122</v>
      </c>
      <c r="L21" s="392" t="s">
        <v>777</v>
      </c>
      <c r="M21" s="392" t="s">
        <v>122</v>
      </c>
      <c r="N21" s="392" t="s">
        <v>122</v>
      </c>
      <c r="O21" s="392" t="s">
        <v>122</v>
      </c>
      <c r="P21" s="392" t="s">
        <v>778</v>
      </c>
      <c r="Q21" s="393" t="s">
        <v>122</v>
      </c>
      <c r="R21" s="369" t="s">
        <v>778</v>
      </c>
      <c r="S21" s="370" t="s">
        <v>779</v>
      </c>
      <c r="T21" s="370" t="s">
        <v>776</v>
      </c>
      <c r="U21" s="947" t="str">
        <f t="shared" si="1"/>
        <v>0.5</v>
      </c>
      <c r="V21" s="948"/>
      <c r="W21" s="949" t="str">
        <f t="shared" si="2"/>
        <v>&lt;0.4</v>
      </c>
      <c r="X21" s="948"/>
      <c r="Y21" s="949" t="str">
        <f t="shared" si="3"/>
        <v>&lt;0.4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391" t="s">
        <v>122</v>
      </c>
      <c r="G22" s="372" t="s">
        <v>781</v>
      </c>
      <c r="H22" s="392" t="s">
        <v>122</v>
      </c>
      <c r="I22" s="370" t="s">
        <v>782</v>
      </c>
      <c r="J22" s="392" t="s">
        <v>122</v>
      </c>
      <c r="K22" s="392" t="s">
        <v>122</v>
      </c>
      <c r="L22" s="392" t="s">
        <v>783</v>
      </c>
      <c r="M22" s="392" t="s">
        <v>122</v>
      </c>
      <c r="N22" s="392" t="s">
        <v>122</v>
      </c>
      <c r="O22" s="392" t="s">
        <v>122</v>
      </c>
      <c r="P22" s="392" t="s">
        <v>784</v>
      </c>
      <c r="Q22" s="393" t="s">
        <v>122</v>
      </c>
      <c r="R22" s="369" t="s">
        <v>785</v>
      </c>
      <c r="S22" s="370" t="s">
        <v>783</v>
      </c>
      <c r="T22" s="370" t="s">
        <v>783</v>
      </c>
      <c r="U22" s="947" t="str">
        <f t="shared" si="1"/>
        <v>0.11</v>
      </c>
      <c r="V22" s="948"/>
      <c r="W22" s="949" t="str">
        <f t="shared" si="2"/>
        <v>&lt;0.08</v>
      </c>
      <c r="X22" s="948"/>
      <c r="Y22" s="949" t="str">
        <f t="shared" si="3"/>
        <v>&lt;0.08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391" t="s">
        <v>122</v>
      </c>
      <c r="G23" s="372" t="s">
        <v>786</v>
      </c>
      <c r="H23" s="392" t="s">
        <v>122</v>
      </c>
      <c r="I23" s="370" t="s">
        <v>788</v>
      </c>
      <c r="J23" s="392" t="s">
        <v>122</v>
      </c>
      <c r="K23" s="392" t="s">
        <v>122</v>
      </c>
      <c r="L23" s="392" t="s">
        <v>786</v>
      </c>
      <c r="M23" s="392" t="s">
        <v>122</v>
      </c>
      <c r="N23" s="392" t="s">
        <v>122</v>
      </c>
      <c r="O23" s="392" t="s">
        <v>122</v>
      </c>
      <c r="P23" s="392" t="s">
        <v>789</v>
      </c>
      <c r="Q23" s="393" t="s">
        <v>122</v>
      </c>
      <c r="R23" s="369" t="s">
        <v>790</v>
      </c>
      <c r="S23" s="370" t="s">
        <v>789</v>
      </c>
      <c r="T23" s="370" t="s">
        <v>789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391" t="s">
        <v>122</v>
      </c>
      <c r="G24" s="372" t="s">
        <v>792</v>
      </c>
      <c r="H24" s="392" t="s">
        <v>122</v>
      </c>
      <c r="I24" s="370" t="s">
        <v>793</v>
      </c>
      <c r="J24" s="392" t="s">
        <v>122</v>
      </c>
      <c r="K24" s="392" t="s">
        <v>122</v>
      </c>
      <c r="L24" s="392" t="s">
        <v>793</v>
      </c>
      <c r="M24" s="392" t="s">
        <v>122</v>
      </c>
      <c r="N24" s="392" t="s">
        <v>122</v>
      </c>
      <c r="O24" s="392" t="s">
        <v>122</v>
      </c>
      <c r="P24" s="392" t="s">
        <v>794</v>
      </c>
      <c r="Q24" s="393" t="s">
        <v>122</v>
      </c>
      <c r="R24" s="369" t="s">
        <v>792</v>
      </c>
      <c r="S24" s="370" t="s">
        <v>792</v>
      </c>
      <c r="T24" s="370" t="s">
        <v>792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391" t="s">
        <v>122</v>
      </c>
      <c r="G25" s="372" t="s">
        <v>795</v>
      </c>
      <c r="H25" s="392" t="s">
        <v>122</v>
      </c>
      <c r="I25" s="370" t="s">
        <v>796</v>
      </c>
      <c r="J25" s="392" t="s">
        <v>122</v>
      </c>
      <c r="K25" s="392" t="s">
        <v>122</v>
      </c>
      <c r="L25" s="392" t="s">
        <v>796</v>
      </c>
      <c r="M25" s="392" t="s">
        <v>122</v>
      </c>
      <c r="N25" s="392" t="s">
        <v>122</v>
      </c>
      <c r="O25" s="392" t="s">
        <v>122</v>
      </c>
      <c r="P25" s="392" t="s">
        <v>795</v>
      </c>
      <c r="Q25" s="393" t="s">
        <v>122</v>
      </c>
      <c r="R25" s="369" t="s">
        <v>797</v>
      </c>
      <c r="S25" s="370" t="s">
        <v>767</v>
      </c>
      <c r="T25" s="370" t="s">
        <v>797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123</v>
      </c>
      <c r="E26" s="1" t="s">
        <v>104</v>
      </c>
      <c r="F26" s="391" t="s">
        <v>122</v>
      </c>
      <c r="G26" s="372" t="s">
        <v>799</v>
      </c>
      <c r="H26" s="392" t="s">
        <v>122</v>
      </c>
      <c r="I26" s="370" t="s">
        <v>800</v>
      </c>
      <c r="J26" s="392" t="s">
        <v>122</v>
      </c>
      <c r="K26" s="392" t="s">
        <v>122</v>
      </c>
      <c r="L26" s="392" t="s">
        <v>801</v>
      </c>
      <c r="M26" s="392" t="s">
        <v>122</v>
      </c>
      <c r="N26" s="392" t="s">
        <v>122</v>
      </c>
      <c r="O26" s="392" t="s">
        <v>122</v>
      </c>
      <c r="P26" s="392" t="s">
        <v>799</v>
      </c>
      <c r="Q26" s="393" t="s">
        <v>122</v>
      </c>
      <c r="R26" s="369" t="s">
        <v>799</v>
      </c>
      <c r="S26" s="370" t="s">
        <v>799</v>
      </c>
      <c r="T26" s="370" t="s">
        <v>802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391" t="s">
        <v>122</v>
      </c>
      <c r="G27" s="372" t="s">
        <v>366</v>
      </c>
      <c r="H27" s="392" t="s">
        <v>122</v>
      </c>
      <c r="I27" s="370" t="s">
        <v>764</v>
      </c>
      <c r="J27" s="392" t="s">
        <v>122</v>
      </c>
      <c r="K27" s="392" t="s">
        <v>122</v>
      </c>
      <c r="L27" s="392" t="s">
        <v>774</v>
      </c>
      <c r="M27" s="392" t="s">
        <v>122</v>
      </c>
      <c r="N27" s="392" t="s">
        <v>122</v>
      </c>
      <c r="O27" s="392" t="s">
        <v>122</v>
      </c>
      <c r="P27" s="392" t="s">
        <v>366</v>
      </c>
      <c r="Q27" s="393" t="s">
        <v>122</v>
      </c>
      <c r="R27" s="369" t="s">
        <v>764</v>
      </c>
      <c r="S27" s="370" t="s">
        <v>774</v>
      </c>
      <c r="T27" s="370" t="s">
        <v>803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391" t="s">
        <v>122</v>
      </c>
      <c r="G28" s="372" t="s">
        <v>366</v>
      </c>
      <c r="H28" s="392" t="s">
        <v>122</v>
      </c>
      <c r="I28" s="370" t="s">
        <v>763</v>
      </c>
      <c r="J28" s="392" t="s">
        <v>122</v>
      </c>
      <c r="K28" s="392" t="s">
        <v>122</v>
      </c>
      <c r="L28" s="392" t="s">
        <v>763</v>
      </c>
      <c r="M28" s="392" t="s">
        <v>122</v>
      </c>
      <c r="N28" s="392" t="s">
        <v>122</v>
      </c>
      <c r="O28" s="392" t="s">
        <v>122</v>
      </c>
      <c r="P28" s="392" t="s">
        <v>763</v>
      </c>
      <c r="Q28" s="393" t="s">
        <v>122</v>
      </c>
      <c r="R28" s="369" t="s">
        <v>764</v>
      </c>
      <c r="S28" s="370" t="s">
        <v>764</v>
      </c>
      <c r="T28" s="370" t="s">
        <v>774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391" t="s">
        <v>122</v>
      </c>
      <c r="G29" s="372" t="s">
        <v>763</v>
      </c>
      <c r="H29" s="392" t="s">
        <v>122</v>
      </c>
      <c r="I29" s="370" t="s">
        <v>774</v>
      </c>
      <c r="J29" s="392" t="s">
        <v>122</v>
      </c>
      <c r="K29" s="392" t="s">
        <v>122</v>
      </c>
      <c r="L29" s="392" t="s">
        <v>774</v>
      </c>
      <c r="M29" s="392" t="s">
        <v>122</v>
      </c>
      <c r="N29" s="392" t="s">
        <v>122</v>
      </c>
      <c r="O29" s="392" t="s">
        <v>122</v>
      </c>
      <c r="P29" s="392" t="s">
        <v>764</v>
      </c>
      <c r="Q29" s="393" t="s">
        <v>122</v>
      </c>
      <c r="R29" s="369" t="s">
        <v>773</v>
      </c>
      <c r="S29" s="370" t="s">
        <v>366</v>
      </c>
      <c r="T29" s="370" t="s">
        <v>764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391" t="s">
        <v>122</v>
      </c>
      <c r="G30" s="372" t="s">
        <v>366</v>
      </c>
      <c r="H30" s="392" t="s">
        <v>122</v>
      </c>
      <c r="I30" s="370" t="s">
        <v>774</v>
      </c>
      <c r="J30" s="392" t="s">
        <v>122</v>
      </c>
      <c r="K30" s="392" t="s">
        <v>122</v>
      </c>
      <c r="L30" s="392" t="s">
        <v>764</v>
      </c>
      <c r="M30" s="392" t="s">
        <v>122</v>
      </c>
      <c r="N30" s="392" t="s">
        <v>122</v>
      </c>
      <c r="O30" s="392" t="s">
        <v>122</v>
      </c>
      <c r="P30" s="392" t="s">
        <v>763</v>
      </c>
      <c r="Q30" s="393" t="s">
        <v>122</v>
      </c>
      <c r="R30" s="369" t="s">
        <v>763</v>
      </c>
      <c r="S30" s="370" t="s">
        <v>763</v>
      </c>
      <c r="T30" s="370" t="s">
        <v>764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391" t="s">
        <v>122</v>
      </c>
      <c r="G31" s="394" t="s">
        <v>122</v>
      </c>
      <c r="H31" s="392" t="s">
        <v>122</v>
      </c>
      <c r="I31" s="392" t="s">
        <v>122</v>
      </c>
      <c r="J31" s="392" t="s">
        <v>122</v>
      </c>
      <c r="K31" s="392" t="s">
        <v>122</v>
      </c>
      <c r="L31" s="392" t="s">
        <v>122</v>
      </c>
      <c r="M31" s="392" t="s">
        <v>122</v>
      </c>
      <c r="N31" s="392" t="s">
        <v>122</v>
      </c>
      <c r="O31" s="392" t="s">
        <v>122</v>
      </c>
      <c r="P31" s="392" t="s">
        <v>122</v>
      </c>
      <c r="Q31" s="393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391" t="s">
        <v>122</v>
      </c>
      <c r="G32" s="394" t="s">
        <v>122</v>
      </c>
      <c r="H32" s="392" t="s">
        <v>122</v>
      </c>
      <c r="I32" s="392" t="s">
        <v>122</v>
      </c>
      <c r="J32" s="392" t="s">
        <v>122</v>
      </c>
      <c r="K32" s="392" t="s">
        <v>122</v>
      </c>
      <c r="L32" s="392" t="s">
        <v>122</v>
      </c>
      <c r="M32" s="392" t="s">
        <v>122</v>
      </c>
      <c r="N32" s="392" t="s">
        <v>122</v>
      </c>
      <c r="O32" s="392" t="s">
        <v>122</v>
      </c>
      <c r="P32" s="392" t="s">
        <v>122</v>
      </c>
      <c r="Q32" s="393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391" t="s">
        <v>122</v>
      </c>
      <c r="G33" s="394" t="s">
        <v>122</v>
      </c>
      <c r="H33" s="392" t="s">
        <v>122</v>
      </c>
      <c r="I33" s="392" t="s">
        <v>122</v>
      </c>
      <c r="J33" s="392" t="s">
        <v>122</v>
      </c>
      <c r="K33" s="392" t="s">
        <v>122</v>
      </c>
      <c r="L33" s="392" t="s">
        <v>122</v>
      </c>
      <c r="M33" s="392" t="s">
        <v>122</v>
      </c>
      <c r="N33" s="392" t="s">
        <v>122</v>
      </c>
      <c r="O33" s="392" t="s">
        <v>122</v>
      </c>
      <c r="P33" s="392" t="s">
        <v>122</v>
      </c>
      <c r="Q33" s="393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391" t="s">
        <v>122</v>
      </c>
      <c r="G34" s="394" t="s">
        <v>122</v>
      </c>
      <c r="H34" s="392" t="s">
        <v>122</v>
      </c>
      <c r="I34" s="392" t="s">
        <v>122</v>
      </c>
      <c r="J34" s="392" t="s">
        <v>122</v>
      </c>
      <c r="K34" s="392" t="s">
        <v>122</v>
      </c>
      <c r="L34" s="392" t="s">
        <v>122</v>
      </c>
      <c r="M34" s="392" t="s">
        <v>122</v>
      </c>
      <c r="N34" s="392" t="s">
        <v>122</v>
      </c>
      <c r="O34" s="392" t="s">
        <v>122</v>
      </c>
      <c r="P34" s="392" t="s">
        <v>122</v>
      </c>
      <c r="Q34" s="393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391" t="s">
        <v>122</v>
      </c>
      <c r="G35" s="394" t="s">
        <v>122</v>
      </c>
      <c r="H35" s="392" t="s">
        <v>122</v>
      </c>
      <c r="I35" s="392" t="s">
        <v>122</v>
      </c>
      <c r="J35" s="392" t="s">
        <v>122</v>
      </c>
      <c r="K35" s="392" t="s">
        <v>122</v>
      </c>
      <c r="L35" s="392" t="s">
        <v>122</v>
      </c>
      <c r="M35" s="392" t="s">
        <v>122</v>
      </c>
      <c r="N35" s="392" t="s">
        <v>122</v>
      </c>
      <c r="O35" s="392" t="s">
        <v>122</v>
      </c>
      <c r="P35" s="392" t="s">
        <v>122</v>
      </c>
      <c r="Q35" s="393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391" t="s">
        <v>122</v>
      </c>
      <c r="G36" s="394" t="s">
        <v>122</v>
      </c>
      <c r="H36" s="392" t="s">
        <v>122</v>
      </c>
      <c r="I36" s="392" t="s">
        <v>122</v>
      </c>
      <c r="J36" s="392" t="s">
        <v>122</v>
      </c>
      <c r="K36" s="392" t="s">
        <v>122</v>
      </c>
      <c r="L36" s="392" t="s">
        <v>122</v>
      </c>
      <c r="M36" s="392" t="s">
        <v>122</v>
      </c>
      <c r="N36" s="392" t="s">
        <v>122</v>
      </c>
      <c r="O36" s="392" t="s">
        <v>122</v>
      </c>
      <c r="P36" s="392" t="s">
        <v>122</v>
      </c>
      <c r="Q36" s="393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391" t="s">
        <v>122</v>
      </c>
      <c r="G37" s="394" t="s">
        <v>122</v>
      </c>
      <c r="H37" s="392" t="s">
        <v>122</v>
      </c>
      <c r="I37" s="392" t="s">
        <v>122</v>
      </c>
      <c r="J37" s="392" t="s">
        <v>122</v>
      </c>
      <c r="K37" s="392" t="s">
        <v>122</v>
      </c>
      <c r="L37" s="392" t="s">
        <v>122</v>
      </c>
      <c r="M37" s="392" t="s">
        <v>122</v>
      </c>
      <c r="N37" s="392" t="s">
        <v>122</v>
      </c>
      <c r="O37" s="392" t="s">
        <v>122</v>
      </c>
      <c r="P37" s="392" t="s">
        <v>122</v>
      </c>
      <c r="Q37" s="393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391" t="s">
        <v>122</v>
      </c>
      <c r="G38" s="394" t="s">
        <v>122</v>
      </c>
      <c r="H38" s="392" t="s">
        <v>122</v>
      </c>
      <c r="I38" s="392" t="s">
        <v>122</v>
      </c>
      <c r="J38" s="392" t="s">
        <v>122</v>
      </c>
      <c r="K38" s="392" t="s">
        <v>122</v>
      </c>
      <c r="L38" s="392" t="s">
        <v>122</v>
      </c>
      <c r="M38" s="392" t="s">
        <v>122</v>
      </c>
      <c r="N38" s="392" t="s">
        <v>122</v>
      </c>
      <c r="O38" s="392" t="s">
        <v>122</v>
      </c>
      <c r="P38" s="392" t="s">
        <v>122</v>
      </c>
      <c r="Q38" s="393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391" t="s">
        <v>122</v>
      </c>
      <c r="G39" s="394" t="s">
        <v>122</v>
      </c>
      <c r="H39" s="392" t="s">
        <v>122</v>
      </c>
      <c r="I39" s="392" t="s">
        <v>122</v>
      </c>
      <c r="J39" s="392" t="s">
        <v>122</v>
      </c>
      <c r="K39" s="392" t="s">
        <v>122</v>
      </c>
      <c r="L39" s="392" t="s">
        <v>122</v>
      </c>
      <c r="M39" s="392" t="s">
        <v>122</v>
      </c>
      <c r="N39" s="392" t="s">
        <v>122</v>
      </c>
      <c r="O39" s="392" t="s">
        <v>122</v>
      </c>
      <c r="P39" s="392" t="s">
        <v>122</v>
      </c>
      <c r="Q39" s="393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391" t="s">
        <v>122</v>
      </c>
      <c r="G40" s="394" t="s">
        <v>122</v>
      </c>
      <c r="H40" s="392" t="s">
        <v>122</v>
      </c>
      <c r="I40" s="392" t="s">
        <v>122</v>
      </c>
      <c r="J40" s="392" t="s">
        <v>122</v>
      </c>
      <c r="K40" s="392" t="s">
        <v>122</v>
      </c>
      <c r="L40" s="392" t="s">
        <v>122</v>
      </c>
      <c r="M40" s="392" t="s">
        <v>122</v>
      </c>
      <c r="N40" s="392" t="s">
        <v>122</v>
      </c>
      <c r="O40" s="392" t="s">
        <v>122</v>
      </c>
      <c r="P40" s="392" t="s">
        <v>122</v>
      </c>
      <c r="Q40" s="393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391" t="s">
        <v>122</v>
      </c>
      <c r="G41" s="394" t="s">
        <v>122</v>
      </c>
      <c r="H41" s="392" t="s">
        <v>122</v>
      </c>
      <c r="I41" s="392" t="s">
        <v>122</v>
      </c>
      <c r="J41" s="392" t="s">
        <v>122</v>
      </c>
      <c r="K41" s="392" t="s">
        <v>122</v>
      </c>
      <c r="L41" s="392" t="s">
        <v>122</v>
      </c>
      <c r="M41" s="392" t="s">
        <v>122</v>
      </c>
      <c r="N41" s="392" t="s">
        <v>122</v>
      </c>
      <c r="O41" s="392" t="s">
        <v>122</v>
      </c>
      <c r="P41" s="392" t="s">
        <v>122</v>
      </c>
      <c r="Q41" s="393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391" t="s">
        <v>122</v>
      </c>
      <c r="G42" s="372" t="s">
        <v>804</v>
      </c>
      <c r="H42" s="392" t="s">
        <v>122</v>
      </c>
      <c r="I42" s="370" t="s">
        <v>804</v>
      </c>
      <c r="J42" s="392" t="s">
        <v>122</v>
      </c>
      <c r="K42" s="392" t="s">
        <v>122</v>
      </c>
      <c r="L42" s="392" t="s">
        <v>804</v>
      </c>
      <c r="M42" s="392" t="s">
        <v>122</v>
      </c>
      <c r="N42" s="392" t="s">
        <v>122</v>
      </c>
      <c r="O42" s="392" t="s">
        <v>122</v>
      </c>
      <c r="P42" s="392" t="s">
        <v>804</v>
      </c>
      <c r="Q42" s="393" t="s">
        <v>122</v>
      </c>
      <c r="R42" s="369" t="s">
        <v>804</v>
      </c>
      <c r="S42" s="370" t="s">
        <v>804</v>
      </c>
      <c r="T42" s="370" t="s">
        <v>804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369" t="s">
        <v>805</v>
      </c>
      <c r="G43" s="372" t="s">
        <v>806</v>
      </c>
      <c r="H43" s="370" t="s">
        <v>807</v>
      </c>
      <c r="I43" s="370" t="s">
        <v>808</v>
      </c>
      <c r="J43" s="370" t="s">
        <v>809</v>
      </c>
      <c r="K43" s="370" t="s">
        <v>805</v>
      </c>
      <c r="L43" s="392" t="s">
        <v>810</v>
      </c>
      <c r="M43" s="392" t="s">
        <v>809</v>
      </c>
      <c r="N43" s="392" t="s">
        <v>808</v>
      </c>
      <c r="O43" s="392" t="s">
        <v>811</v>
      </c>
      <c r="P43" s="392" t="s">
        <v>812</v>
      </c>
      <c r="Q43" s="393" t="s">
        <v>805</v>
      </c>
      <c r="R43" s="369" t="s">
        <v>806</v>
      </c>
      <c r="S43" s="370" t="s">
        <v>810</v>
      </c>
      <c r="T43" s="370" t="s">
        <v>813</v>
      </c>
      <c r="U43" s="947" t="str">
        <f t="shared" si="1"/>
        <v>0.27</v>
      </c>
      <c r="V43" s="948"/>
      <c r="W43" s="949" t="str">
        <f t="shared" si="2"/>
        <v>0.04</v>
      </c>
      <c r="X43" s="948"/>
      <c r="Y43" s="949" t="str">
        <f t="shared" si="3"/>
        <v>0.10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369" t="s">
        <v>815</v>
      </c>
      <c r="G44" s="372" t="s">
        <v>817</v>
      </c>
      <c r="H44" s="370" t="s">
        <v>818</v>
      </c>
      <c r="I44" s="370" t="s">
        <v>819</v>
      </c>
      <c r="J44" s="370" t="s">
        <v>820</v>
      </c>
      <c r="K44" s="370" t="s">
        <v>821</v>
      </c>
      <c r="L44" s="392" t="s">
        <v>822</v>
      </c>
      <c r="M44" s="392" t="s">
        <v>823</v>
      </c>
      <c r="N44" s="392" t="s">
        <v>824</v>
      </c>
      <c r="O44" s="392" t="s">
        <v>825</v>
      </c>
      <c r="P44" s="392" t="s">
        <v>826</v>
      </c>
      <c r="Q44" s="393" t="s">
        <v>827</v>
      </c>
      <c r="R44" s="369" t="s">
        <v>816</v>
      </c>
      <c r="S44" s="370" t="s">
        <v>814</v>
      </c>
      <c r="T44" s="370" t="s">
        <v>828</v>
      </c>
      <c r="U44" s="947" t="str">
        <f t="shared" si="1"/>
        <v>0.83</v>
      </c>
      <c r="V44" s="948"/>
      <c r="W44" s="949" t="str">
        <f t="shared" si="2"/>
        <v>0.19</v>
      </c>
      <c r="X44" s="948"/>
      <c r="Y44" s="949" t="str">
        <f t="shared" si="3"/>
        <v>0.39</v>
      </c>
      <c r="Z44" s="948"/>
      <c r="AA44" s="371">
        <f t="shared" si="0"/>
        <v>12</v>
      </c>
      <c r="AB44" s="492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391" t="s">
        <v>122</v>
      </c>
      <c r="G45" s="372" t="s">
        <v>829</v>
      </c>
      <c r="H45" s="392" t="s">
        <v>122</v>
      </c>
      <c r="I45" s="370" t="s">
        <v>830</v>
      </c>
      <c r="J45" s="392" t="s">
        <v>122</v>
      </c>
      <c r="K45" s="392" t="s">
        <v>122</v>
      </c>
      <c r="L45" s="392" t="s">
        <v>804</v>
      </c>
      <c r="M45" s="392" t="s">
        <v>122</v>
      </c>
      <c r="N45" s="392" t="s">
        <v>122</v>
      </c>
      <c r="O45" s="392" t="s">
        <v>122</v>
      </c>
      <c r="P45" s="392" t="s">
        <v>829</v>
      </c>
      <c r="Q45" s="393" t="s">
        <v>122</v>
      </c>
      <c r="R45" s="369" t="s">
        <v>804</v>
      </c>
      <c r="S45" s="370" t="s">
        <v>831</v>
      </c>
      <c r="T45" s="370" t="s">
        <v>804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391" t="s">
        <v>122</v>
      </c>
      <c r="G46" s="372" t="s">
        <v>832</v>
      </c>
      <c r="H46" s="392" t="s">
        <v>122</v>
      </c>
      <c r="I46" s="370" t="s">
        <v>833</v>
      </c>
      <c r="J46" s="392" t="s">
        <v>122</v>
      </c>
      <c r="K46" s="392" t="s">
        <v>122</v>
      </c>
      <c r="L46" s="392" t="s">
        <v>834</v>
      </c>
      <c r="M46" s="392" t="s">
        <v>122</v>
      </c>
      <c r="N46" s="392" t="s">
        <v>122</v>
      </c>
      <c r="O46" s="392" t="s">
        <v>122</v>
      </c>
      <c r="P46" s="392" t="s">
        <v>835</v>
      </c>
      <c r="Q46" s="393" t="s">
        <v>122</v>
      </c>
      <c r="R46" s="369" t="s">
        <v>835</v>
      </c>
      <c r="S46" s="370" t="s">
        <v>836</v>
      </c>
      <c r="T46" s="370" t="s">
        <v>837</v>
      </c>
      <c r="U46" s="947" t="str">
        <f t="shared" si="1"/>
        <v>12.4</v>
      </c>
      <c r="V46" s="948"/>
      <c r="W46" s="949" t="str">
        <f t="shared" si="2"/>
        <v>6.9</v>
      </c>
      <c r="X46" s="948"/>
      <c r="Y46" s="949" t="str">
        <f t="shared" si="3"/>
        <v>9.4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369" t="s">
        <v>838</v>
      </c>
      <c r="G47" s="372" t="s">
        <v>839</v>
      </c>
      <c r="H47" s="370" t="s">
        <v>840</v>
      </c>
      <c r="I47" s="370" t="s">
        <v>841</v>
      </c>
      <c r="J47" s="370" t="s">
        <v>842</v>
      </c>
      <c r="K47" s="370" t="s">
        <v>841</v>
      </c>
      <c r="L47" s="392" t="s">
        <v>841</v>
      </c>
      <c r="M47" s="392" t="s">
        <v>843</v>
      </c>
      <c r="N47" s="392" t="s">
        <v>844</v>
      </c>
      <c r="O47" s="392" t="s">
        <v>845</v>
      </c>
      <c r="P47" s="392" t="s">
        <v>846</v>
      </c>
      <c r="Q47" s="393" t="s">
        <v>847</v>
      </c>
      <c r="R47" s="369" t="s">
        <v>847</v>
      </c>
      <c r="S47" s="370" t="s">
        <v>841</v>
      </c>
      <c r="T47" s="370" t="s">
        <v>848</v>
      </c>
      <c r="U47" s="947" t="str">
        <f t="shared" si="1"/>
        <v>0.052</v>
      </c>
      <c r="V47" s="948"/>
      <c r="W47" s="949" t="str">
        <f t="shared" si="2"/>
        <v>0.016</v>
      </c>
      <c r="X47" s="948"/>
      <c r="Y47" s="949" t="str">
        <f t="shared" si="3"/>
        <v>0.029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369" t="s">
        <v>849</v>
      </c>
      <c r="G48" s="372" t="s">
        <v>850</v>
      </c>
      <c r="H48" s="370" t="s">
        <v>851</v>
      </c>
      <c r="I48" s="370" t="s">
        <v>852</v>
      </c>
      <c r="J48" s="370" t="s">
        <v>852</v>
      </c>
      <c r="K48" s="370" t="s">
        <v>853</v>
      </c>
      <c r="L48" s="392" t="s">
        <v>854</v>
      </c>
      <c r="M48" s="392" t="s">
        <v>855</v>
      </c>
      <c r="N48" s="392" t="s">
        <v>856</v>
      </c>
      <c r="O48" s="392" t="s">
        <v>857</v>
      </c>
      <c r="P48" s="392" t="s">
        <v>858</v>
      </c>
      <c r="Q48" s="393" t="s">
        <v>859</v>
      </c>
      <c r="R48" s="369" t="s">
        <v>860</v>
      </c>
      <c r="S48" s="370" t="s">
        <v>850</v>
      </c>
      <c r="T48" s="370" t="s">
        <v>861</v>
      </c>
      <c r="U48" s="947" t="str">
        <f t="shared" si="1"/>
        <v>20.2</v>
      </c>
      <c r="V48" s="948"/>
      <c r="W48" s="949" t="str">
        <f t="shared" si="2"/>
        <v>9.5</v>
      </c>
      <c r="X48" s="948"/>
      <c r="Y48" s="949" t="str">
        <f t="shared" si="3"/>
        <v>14.2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862</v>
      </c>
      <c r="E49" s="1" t="s">
        <v>104</v>
      </c>
      <c r="F49" s="369" t="s">
        <v>863</v>
      </c>
      <c r="G49" s="372" t="s">
        <v>864</v>
      </c>
      <c r="H49" s="370" t="s">
        <v>865</v>
      </c>
      <c r="I49" s="370" t="s">
        <v>867</v>
      </c>
      <c r="J49" s="370" t="s">
        <v>868</v>
      </c>
      <c r="K49" s="370" t="s">
        <v>867</v>
      </c>
      <c r="L49" s="392" t="s">
        <v>869</v>
      </c>
      <c r="M49" s="392" t="s">
        <v>870</v>
      </c>
      <c r="N49" s="392" t="s">
        <v>872</v>
      </c>
      <c r="O49" s="392" t="s">
        <v>873</v>
      </c>
      <c r="P49" s="392" t="s">
        <v>870</v>
      </c>
      <c r="Q49" s="393" t="s">
        <v>868</v>
      </c>
      <c r="R49" s="369" t="s">
        <v>865</v>
      </c>
      <c r="S49" s="370" t="s">
        <v>864</v>
      </c>
      <c r="T49" s="370" t="s">
        <v>870</v>
      </c>
      <c r="U49" s="947" t="str">
        <f t="shared" si="1"/>
        <v>32</v>
      </c>
      <c r="V49" s="948"/>
      <c r="W49" s="949" t="str">
        <f t="shared" si="2"/>
        <v>20</v>
      </c>
      <c r="X49" s="948"/>
      <c r="Y49" s="949" t="str">
        <f t="shared" si="3"/>
        <v>28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369" t="s">
        <v>874</v>
      </c>
      <c r="G50" s="372" t="s">
        <v>875</v>
      </c>
      <c r="H50" s="370" t="s">
        <v>876</v>
      </c>
      <c r="I50" s="370" t="s">
        <v>878</v>
      </c>
      <c r="J50" s="370" t="s">
        <v>879</v>
      </c>
      <c r="K50" s="370" t="s">
        <v>880</v>
      </c>
      <c r="L50" s="392" t="s">
        <v>879</v>
      </c>
      <c r="M50" s="392" t="s">
        <v>881</v>
      </c>
      <c r="N50" s="392" t="s">
        <v>882</v>
      </c>
      <c r="O50" s="392" t="s">
        <v>883</v>
      </c>
      <c r="P50" s="392" t="s">
        <v>884</v>
      </c>
      <c r="Q50" s="393" t="s">
        <v>881</v>
      </c>
      <c r="R50" s="369" t="s">
        <v>885</v>
      </c>
      <c r="S50" s="370" t="s">
        <v>874</v>
      </c>
      <c r="T50" s="370" t="s">
        <v>886</v>
      </c>
      <c r="U50" s="947" t="str">
        <f t="shared" si="1"/>
        <v>103</v>
      </c>
      <c r="V50" s="948"/>
      <c r="W50" s="949" t="str">
        <f t="shared" si="2"/>
        <v>75</v>
      </c>
      <c r="X50" s="948"/>
      <c r="Y50" s="949" t="str">
        <f t="shared" si="3"/>
        <v>88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391" t="s">
        <v>122</v>
      </c>
      <c r="G51" s="372" t="s">
        <v>888</v>
      </c>
      <c r="H51" s="392" t="s">
        <v>122</v>
      </c>
      <c r="I51" s="370" t="s">
        <v>888</v>
      </c>
      <c r="J51" s="392" t="s">
        <v>122</v>
      </c>
      <c r="K51" s="392" t="s">
        <v>122</v>
      </c>
      <c r="L51" s="392" t="s">
        <v>888</v>
      </c>
      <c r="M51" s="392" t="s">
        <v>122</v>
      </c>
      <c r="N51" s="392" t="s">
        <v>122</v>
      </c>
      <c r="O51" s="392" t="s">
        <v>122</v>
      </c>
      <c r="P51" s="392" t="s">
        <v>888</v>
      </c>
      <c r="Q51" s="393" t="s">
        <v>122</v>
      </c>
      <c r="R51" s="369" t="s">
        <v>888</v>
      </c>
      <c r="S51" s="370" t="s">
        <v>888</v>
      </c>
      <c r="T51" s="370" t="s">
        <v>888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391" t="s">
        <v>122</v>
      </c>
      <c r="G52" s="372" t="s">
        <v>889</v>
      </c>
      <c r="H52" s="370" t="s">
        <v>889</v>
      </c>
      <c r="I52" s="370" t="s">
        <v>889</v>
      </c>
      <c r="J52" s="370" t="s">
        <v>890</v>
      </c>
      <c r="K52" s="370" t="s">
        <v>891</v>
      </c>
      <c r="L52" s="392" t="s">
        <v>892</v>
      </c>
      <c r="M52" s="392" t="s">
        <v>122</v>
      </c>
      <c r="N52" s="392" t="s">
        <v>122</v>
      </c>
      <c r="O52" s="392" t="s">
        <v>122</v>
      </c>
      <c r="P52" s="392" t="s">
        <v>122</v>
      </c>
      <c r="Q52" s="393" t="s">
        <v>122</v>
      </c>
      <c r="R52" s="369" t="s">
        <v>890</v>
      </c>
      <c r="S52" s="370" t="s">
        <v>892</v>
      </c>
      <c r="T52" s="370" t="s">
        <v>889</v>
      </c>
      <c r="U52" s="947" t="str">
        <f t="shared" si="1"/>
        <v>0.000003</v>
      </c>
      <c r="V52" s="948"/>
      <c r="W52" s="949" t="str">
        <f t="shared" si="2"/>
        <v>&lt;0.000001</v>
      </c>
      <c r="X52" s="948"/>
      <c r="Y52" s="949" t="str">
        <f t="shared" si="3"/>
        <v>0.000002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89</v>
      </c>
      <c r="E53" s="1" t="s">
        <v>104</v>
      </c>
      <c r="F53" s="391" t="s">
        <v>122</v>
      </c>
      <c r="G53" s="372" t="s">
        <v>892</v>
      </c>
      <c r="H53" s="370" t="s">
        <v>891</v>
      </c>
      <c r="I53" s="370" t="s">
        <v>892</v>
      </c>
      <c r="J53" s="370" t="s">
        <v>891</v>
      </c>
      <c r="K53" s="370" t="s">
        <v>892</v>
      </c>
      <c r="L53" s="392" t="s">
        <v>892</v>
      </c>
      <c r="M53" s="392" t="s">
        <v>122</v>
      </c>
      <c r="N53" s="392" t="s">
        <v>122</v>
      </c>
      <c r="O53" s="392" t="s">
        <v>122</v>
      </c>
      <c r="P53" s="392" t="s">
        <v>122</v>
      </c>
      <c r="Q53" s="393" t="s">
        <v>122</v>
      </c>
      <c r="R53" s="369" t="s">
        <v>891</v>
      </c>
      <c r="S53" s="370" t="s">
        <v>892</v>
      </c>
      <c r="T53" s="370" t="s">
        <v>892</v>
      </c>
      <c r="U53" s="947" t="str">
        <f t="shared" si="1"/>
        <v>0.000001</v>
      </c>
      <c r="V53" s="948"/>
      <c r="W53" s="949" t="str">
        <f t="shared" si="2"/>
        <v>&lt;0.000001</v>
      </c>
      <c r="X53" s="948"/>
      <c r="Y53" s="949" t="str">
        <f t="shared" si="3"/>
        <v>&lt;0.000001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391" t="s">
        <v>122</v>
      </c>
      <c r="G54" s="372" t="s">
        <v>893</v>
      </c>
      <c r="H54" s="392" t="s">
        <v>122</v>
      </c>
      <c r="I54" s="370" t="s">
        <v>798</v>
      </c>
      <c r="J54" s="392" t="s">
        <v>122</v>
      </c>
      <c r="K54" s="392" t="s">
        <v>122</v>
      </c>
      <c r="L54" s="392" t="s">
        <v>798</v>
      </c>
      <c r="M54" s="392" t="s">
        <v>122</v>
      </c>
      <c r="N54" s="392" t="s">
        <v>122</v>
      </c>
      <c r="O54" s="392" t="s">
        <v>122</v>
      </c>
      <c r="P54" s="392" t="s">
        <v>798</v>
      </c>
      <c r="Q54" s="393" t="s">
        <v>122</v>
      </c>
      <c r="R54" s="369" t="s">
        <v>893</v>
      </c>
      <c r="S54" s="370" t="s">
        <v>798</v>
      </c>
      <c r="T54" s="370" t="s">
        <v>798</v>
      </c>
      <c r="U54" s="947" t="str">
        <f t="shared" si="1"/>
        <v>0.003</v>
      </c>
      <c r="V54" s="948"/>
      <c r="W54" s="949" t="str">
        <f t="shared" si="2"/>
        <v>&lt;0.002</v>
      </c>
      <c r="X54" s="948"/>
      <c r="Y54" s="949" t="str">
        <f t="shared" si="3"/>
        <v>&lt;0.002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894</v>
      </c>
      <c r="E55" s="1" t="s">
        <v>104</v>
      </c>
      <c r="F55" s="391" t="s">
        <v>122</v>
      </c>
      <c r="G55" s="372" t="s">
        <v>895</v>
      </c>
      <c r="H55" s="392" t="s">
        <v>122</v>
      </c>
      <c r="I55" s="370" t="s">
        <v>896</v>
      </c>
      <c r="J55" s="392" t="s">
        <v>122</v>
      </c>
      <c r="K55" s="392" t="s">
        <v>122</v>
      </c>
      <c r="L55" s="392" t="s">
        <v>897</v>
      </c>
      <c r="M55" s="392" t="s">
        <v>122</v>
      </c>
      <c r="N55" s="392" t="s">
        <v>122</v>
      </c>
      <c r="O55" s="392" t="s">
        <v>122</v>
      </c>
      <c r="P55" s="392" t="s">
        <v>898</v>
      </c>
      <c r="Q55" s="393" t="s">
        <v>122</v>
      </c>
      <c r="R55" s="369" t="s">
        <v>899</v>
      </c>
      <c r="S55" s="370" t="s">
        <v>897</v>
      </c>
      <c r="T55" s="370" t="s">
        <v>899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900</v>
      </c>
      <c r="E56" s="1" t="s">
        <v>104</v>
      </c>
      <c r="F56" s="369" t="s">
        <v>901</v>
      </c>
      <c r="G56" s="372" t="s">
        <v>902</v>
      </c>
      <c r="H56" s="370" t="s">
        <v>903</v>
      </c>
      <c r="I56" s="370" t="s">
        <v>904</v>
      </c>
      <c r="J56" s="370" t="s">
        <v>905</v>
      </c>
      <c r="K56" s="370" t="s">
        <v>906</v>
      </c>
      <c r="L56" s="392" t="s">
        <v>907</v>
      </c>
      <c r="M56" s="392" t="s">
        <v>908</v>
      </c>
      <c r="N56" s="392" t="s">
        <v>909</v>
      </c>
      <c r="O56" s="392" t="s">
        <v>910</v>
      </c>
      <c r="P56" s="392" t="s">
        <v>911</v>
      </c>
      <c r="Q56" s="393" t="s">
        <v>912</v>
      </c>
      <c r="R56" s="369" t="s">
        <v>913</v>
      </c>
      <c r="S56" s="370" t="s">
        <v>914</v>
      </c>
      <c r="T56" s="370" t="s">
        <v>911</v>
      </c>
      <c r="U56" s="947" t="str">
        <f t="shared" si="1"/>
        <v>1.6</v>
      </c>
      <c r="V56" s="948"/>
      <c r="W56" s="949" t="str">
        <f t="shared" si="2"/>
        <v>0.7</v>
      </c>
      <c r="X56" s="948"/>
      <c r="Y56" s="949" t="str">
        <f t="shared" si="3"/>
        <v>1.2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915</v>
      </c>
      <c r="E57" s="1" t="s">
        <v>680</v>
      </c>
      <c r="F57" s="369" t="s">
        <v>916</v>
      </c>
      <c r="G57" s="372" t="s">
        <v>918</v>
      </c>
      <c r="H57" s="370" t="s">
        <v>919</v>
      </c>
      <c r="I57" s="370" t="s">
        <v>916</v>
      </c>
      <c r="J57" s="370" t="s">
        <v>920</v>
      </c>
      <c r="K57" s="370" t="s">
        <v>921</v>
      </c>
      <c r="L57" s="392" t="s">
        <v>922</v>
      </c>
      <c r="M57" s="392" t="s">
        <v>923</v>
      </c>
      <c r="N57" s="392" t="s">
        <v>924</v>
      </c>
      <c r="O57" s="392" t="s">
        <v>918</v>
      </c>
      <c r="P57" s="392" t="s">
        <v>925</v>
      </c>
      <c r="Q57" s="393" t="s">
        <v>921</v>
      </c>
      <c r="R57" s="369" t="s">
        <v>926</v>
      </c>
      <c r="S57" s="370" t="s">
        <v>927</v>
      </c>
      <c r="T57" s="370" t="s">
        <v>928</v>
      </c>
      <c r="U57" s="947" t="str">
        <f t="shared" si="1"/>
        <v>7.3</v>
      </c>
      <c r="V57" s="948"/>
      <c r="W57" s="949" t="str">
        <f t="shared" si="2"/>
        <v>6.9</v>
      </c>
      <c r="X57" s="948"/>
      <c r="Y57" s="949" t="str">
        <f t="shared" si="3"/>
        <v>7.1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220</v>
      </c>
      <c r="F58" s="391" t="s">
        <v>122</v>
      </c>
      <c r="G58" s="394" t="s">
        <v>122</v>
      </c>
      <c r="H58" s="392" t="s">
        <v>122</v>
      </c>
      <c r="I58" s="392" t="s">
        <v>122</v>
      </c>
      <c r="J58" s="392" t="s">
        <v>122</v>
      </c>
      <c r="K58" s="392" t="s">
        <v>122</v>
      </c>
      <c r="L58" s="392" t="s">
        <v>122</v>
      </c>
      <c r="M58" s="392" t="s">
        <v>122</v>
      </c>
      <c r="N58" s="392" t="s">
        <v>122</v>
      </c>
      <c r="O58" s="392" t="s">
        <v>122</v>
      </c>
      <c r="P58" s="392" t="s">
        <v>122</v>
      </c>
      <c r="Q58" s="393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558</v>
      </c>
      <c r="X58" s="948"/>
      <c r="Y58" s="949" t="s">
        <v>220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220</v>
      </c>
      <c r="F59" s="369" t="s">
        <v>930</v>
      </c>
      <c r="G59" s="372" t="s">
        <v>931</v>
      </c>
      <c r="H59" s="370" t="s">
        <v>932</v>
      </c>
      <c r="I59" s="370" t="s">
        <v>933</v>
      </c>
      <c r="J59" s="370" t="s">
        <v>934</v>
      </c>
      <c r="K59" s="370" t="s">
        <v>935</v>
      </c>
      <c r="L59" s="392" t="s">
        <v>936</v>
      </c>
      <c r="M59" s="392" t="s">
        <v>936</v>
      </c>
      <c r="N59" s="392" t="s">
        <v>930</v>
      </c>
      <c r="O59" s="392" t="s">
        <v>937</v>
      </c>
      <c r="P59" s="392" t="s">
        <v>937</v>
      </c>
      <c r="Q59" s="393" t="s">
        <v>937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657</v>
      </c>
      <c r="X59" s="948"/>
      <c r="Y59" s="949" t="s">
        <v>220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938</v>
      </c>
      <c r="F60" s="369" t="s">
        <v>939</v>
      </c>
      <c r="G60" s="372" t="s">
        <v>940</v>
      </c>
      <c r="H60" s="370" t="s">
        <v>941</v>
      </c>
      <c r="I60" s="370" t="s">
        <v>942</v>
      </c>
      <c r="J60" s="370" t="s">
        <v>943</v>
      </c>
      <c r="K60" s="370" t="s">
        <v>944</v>
      </c>
      <c r="L60" s="392" t="s">
        <v>945</v>
      </c>
      <c r="M60" s="392" t="s">
        <v>946</v>
      </c>
      <c r="N60" s="392" t="s">
        <v>947</v>
      </c>
      <c r="O60" s="392" t="s">
        <v>948</v>
      </c>
      <c r="P60" s="392" t="s">
        <v>949</v>
      </c>
      <c r="Q60" s="393" t="s">
        <v>706</v>
      </c>
      <c r="R60" s="369" t="s">
        <v>950</v>
      </c>
      <c r="S60" s="370" t="s">
        <v>951</v>
      </c>
      <c r="T60" s="370" t="s">
        <v>952</v>
      </c>
      <c r="U60" s="947" t="str">
        <f>R60</f>
        <v>12</v>
      </c>
      <c r="V60" s="948"/>
      <c r="W60" s="949" t="str">
        <f>IF(LEFT(R60,1)="&lt;","-",IF(AA60=1,"-",S60))</f>
        <v>4.2</v>
      </c>
      <c r="X60" s="948"/>
      <c r="Y60" s="949" t="str">
        <f>IF(LEFT(R60,1)="&lt;","-",IF(AA60=1,"-",T60))</f>
        <v>6.8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375" t="s">
        <v>953</v>
      </c>
      <c r="G61" s="376" t="s">
        <v>954</v>
      </c>
      <c r="H61" s="377" t="s">
        <v>955</v>
      </c>
      <c r="I61" s="377" t="s">
        <v>956</v>
      </c>
      <c r="J61" s="377" t="s">
        <v>916</v>
      </c>
      <c r="K61" s="377" t="s">
        <v>957</v>
      </c>
      <c r="L61" s="481" t="s">
        <v>959</v>
      </c>
      <c r="M61" s="481" t="s">
        <v>960</v>
      </c>
      <c r="N61" s="481" t="s">
        <v>961</v>
      </c>
      <c r="O61" s="481" t="s">
        <v>962</v>
      </c>
      <c r="P61" s="481" t="s">
        <v>963</v>
      </c>
      <c r="Q61" s="482" t="s">
        <v>964</v>
      </c>
      <c r="R61" s="375" t="s">
        <v>954</v>
      </c>
      <c r="S61" s="377" t="s">
        <v>965</v>
      </c>
      <c r="T61" s="377" t="s">
        <v>966</v>
      </c>
      <c r="U61" s="941" t="str">
        <f>R61</f>
        <v>22</v>
      </c>
      <c r="V61" s="942"/>
      <c r="W61" s="943" t="str">
        <f>IF(LEFT(R61,1)="&lt;","-",IF(AA61=1,"-",S61))</f>
        <v>2.6</v>
      </c>
      <c r="X61" s="942"/>
      <c r="Y61" s="943" t="str">
        <f>IF(LEFT(R61,1)="&lt;","-",IF(AA61=1,"-",T61))</f>
        <v>7.1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93" t="s">
        <v>122</v>
      </c>
      <c r="G62" s="130" t="s">
        <v>122</v>
      </c>
      <c r="H62" s="130" t="s">
        <v>122</v>
      </c>
      <c r="I62" s="130" t="s">
        <v>122</v>
      </c>
      <c r="J62" s="130" t="s">
        <v>122</v>
      </c>
      <c r="K62" s="130" t="s">
        <v>122</v>
      </c>
      <c r="L62" s="130" t="s">
        <v>122</v>
      </c>
      <c r="M62" s="130" t="s">
        <v>122</v>
      </c>
      <c r="N62" s="130" t="s">
        <v>122</v>
      </c>
      <c r="O62" s="130" t="s">
        <v>122</v>
      </c>
      <c r="P62" s="130" t="s">
        <v>122</v>
      </c>
      <c r="Q62" s="130" t="s">
        <v>122</v>
      </c>
      <c r="R62" s="403" t="s">
        <v>122</v>
      </c>
      <c r="S62" s="403" t="s">
        <v>122</v>
      </c>
      <c r="T62" s="404" t="s">
        <v>122</v>
      </c>
      <c r="U62" s="944" t="s">
        <v>679</v>
      </c>
      <c r="V62" s="945"/>
      <c r="W62" s="946" t="s">
        <v>679</v>
      </c>
      <c r="X62" s="945"/>
      <c r="Y62" s="946" t="s">
        <v>338</v>
      </c>
      <c r="Z62" s="945"/>
      <c r="AA62" s="405" t="s">
        <v>679</v>
      </c>
    </row>
    <row r="63" spans="1:30" ht="13.5" customHeight="1" x14ac:dyDescent="0.15">
      <c r="D63" s="45"/>
      <c r="E63" s="9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s="21" customFormat="1" ht="13.5" customHeight="1" x14ac:dyDescent="0.15">
      <c r="A64" s="407"/>
      <c r="B64" s="408"/>
      <c r="C64" s="47"/>
      <c r="D64" s="19" t="s">
        <v>340</v>
      </c>
      <c r="E64" s="20"/>
      <c r="F64" s="349">
        <v>42473</v>
      </c>
      <c r="G64" s="409">
        <v>42501</v>
      </c>
      <c r="H64" s="350">
        <v>42536</v>
      </c>
      <c r="I64" s="350">
        <v>42557</v>
      </c>
      <c r="J64" s="350">
        <v>42585</v>
      </c>
      <c r="K64" s="350">
        <v>42620</v>
      </c>
      <c r="L64" s="475">
        <v>42662</v>
      </c>
      <c r="M64" s="475">
        <v>42683</v>
      </c>
      <c r="N64" s="475">
        <v>42718</v>
      </c>
      <c r="O64" s="475">
        <v>42746</v>
      </c>
      <c r="P64" s="475">
        <v>42774</v>
      </c>
      <c r="Q64" s="494">
        <v>42803</v>
      </c>
      <c r="R64" s="352"/>
      <c r="S64" s="411"/>
      <c r="T64" s="411"/>
      <c r="U64" s="976" t="s">
        <v>967</v>
      </c>
      <c r="V64" s="977"/>
      <c r="W64" s="978" t="s">
        <v>161</v>
      </c>
      <c r="X64" s="979"/>
      <c r="Y64" s="978" t="s">
        <v>162</v>
      </c>
      <c r="Z64" s="980"/>
      <c r="AA64" s="412" t="s">
        <v>4</v>
      </c>
      <c r="AB64" s="355"/>
      <c r="AC64" s="355"/>
      <c r="AD64" s="355"/>
    </row>
    <row r="65" spans="1:30" s="21" customFormat="1" ht="13.5" customHeight="1" x14ac:dyDescent="0.15">
      <c r="A65" s="981" t="s">
        <v>116</v>
      </c>
      <c r="B65" s="413">
        <v>1</v>
      </c>
      <c r="C65" s="39"/>
      <c r="D65" s="48" t="s">
        <v>53</v>
      </c>
      <c r="E65" s="414" t="s">
        <v>104</v>
      </c>
      <c r="F65" s="415" t="s">
        <v>122</v>
      </c>
      <c r="G65" s="416" t="s">
        <v>122</v>
      </c>
      <c r="H65" s="417" t="s">
        <v>122</v>
      </c>
      <c r="I65" s="418" t="s">
        <v>969</v>
      </c>
      <c r="J65" s="417" t="s">
        <v>122</v>
      </c>
      <c r="K65" s="417" t="s">
        <v>122</v>
      </c>
      <c r="L65" s="417" t="s">
        <v>122</v>
      </c>
      <c r="M65" s="417" t="s">
        <v>122</v>
      </c>
      <c r="N65" s="417" t="s">
        <v>122</v>
      </c>
      <c r="O65" s="417" t="s">
        <v>122</v>
      </c>
      <c r="P65" s="417" t="s">
        <v>122</v>
      </c>
      <c r="Q65" s="419" t="s">
        <v>122</v>
      </c>
      <c r="R65" s="420" t="s">
        <v>970</v>
      </c>
      <c r="S65" s="421" t="s">
        <v>971</v>
      </c>
      <c r="T65" s="421" t="s">
        <v>970</v>
      </c>
      <c r="U65" s="956" t="str">
        <f t="shared" ref="U65:U116" si="4">R65</f>
        <v>&lt;0.0015</v>
      </c>
      <c r="V65" s="957"/>
      <c r="W65" s="958" t="str">
        <f t="shared" ref="W65:W116" si="5">IF(LEFT(R65,1)="&lt;","-",IF(AA65=1,"-",S65))</f>
        <v>-</v>
      </c>
      <c r="X65" s="957"/>
      <c r="Y65" s="958" t="str">
        <f t="shared" ref="Y65:Y116" si="6">IF(LEFT(R65,1)="&lt;","-",IF(AA65=1,"-",T65))</f>
        <v>-</v>
      </c>
      <c r="Z65" s="957"/>
      <c r="AA65" s="422">
        <f>12-COUNTIF(F65:Q65,"-")</f>
        <v>1</v>
      </c>
      <c r="AB65" s="355"/>
      <c r="AC65" s="355"/>
      <c r="AD65" s="355"/>
    </row>
    <row r="66" spans="1:30" s="21" customFormat="1" ht="13.5" customHeight="1" x14ac:dyDescent="0.15">
      <c r="A66" s="982"/>
      <c r="B66" s="387">
        <v>2</v>
      </c>
      <c r="C66" s="40"/>
      <c r="D66" s="49" t="s">
        <v>54</v>
      </c>
      <c r="E66" s="423" t="s">
        <v>104</v>
      </c>
      <c r="F66" s="391" t="s">
        <v>122</v>
      </c>
      <c r="G66" s="394" t="s">
        <v>122</v>
      </c>
      <c r="H66" s="392" t="s">
        <v>122</v>
      </c>
      <c r="I66" s="370" t="s">
        <v>794</v>
      </c>
      <c r="J66" s="392" t="s">
        <v>122</v>
      </c>
      <c r="K66" s="392" t="s">
        <v>122</v>
      </c>
      <c r="L66" s="392" t="s">
        <v>122</v>
      </c>
      <c r="M66" s="392" t="s">
        <v>122</v>
      </c>
      <c r="N66" s="392" t="s">
        <v>122</v>
      </c>
      <c r="O66" s="392" t="s">
        <v>122</v>
      </c>
      <c r="P66" s="392" t="s">
        <v>122</v>
      </c>
      <c r="Q66" s="424" t="s">
        <v>122</v>
      </c>
      <c r="R66" s="369" t="s">
        <v>972</v>
      </c>
      <c r="S66" s="372" t="s">
        <v>792</v>
      </c>
      <c r="T66" s="372" t="s">
        <v>972</v>
      </c>
      <c r="U66" s="947" t="str">
        <f t="shared" si="4"/>
        <v>&lt;0.0002</v>
      </c>
      <c r="V66" s="948"/>
      <c r="W66" s="949" t="str">
        <f t="shared" si="5"/>
        <v>-</v>
      </c>
      <c r="X66" s="948"/>
      <c r="Y66" s="949" t="str">
        <f t="shared" si="6"/>
        <v>-</v>
      </c>
      <c r="Z66" s="948"/>
      <c r="AA66" s="425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3</v>
      </c>
      <c r="C67" s="40"/>
      <c r="D67" s="49" t="s">
        <v>55</v>
      </c>
      <c r="E67" s="423" t="s">
        <v>104</v>
      </c>
      <c r="F67" s="391" t="s">
        <v>122</v>
      </c>
      <c r="G67" s="394" t="s">
        <v>122</v>
      </c>
      <c r="H67" s="392" t="s">
        <v>122</v>
      </c>
      <c r="I67" s="370" t="s">
        <v>763</v>
      </c>
      <c r="J67" s="392" t="s">
        <v>122</v>
      </c>
      <c r="K67" s="392" t="s">
        <v>122</v>
      </c>
      <c r="L67" s="392" t="s">
        <v>122</v>
      </c>
      <c r="M67" s="392" t="s">
        <v>122</v>
      </c>
      <c r="N67" s="392" t="s">
        <v>122</v>
      </c>
      <c r="O67" s="392" t="s">
        <v>122</v>
      </c>
      <c r="P67" s="392" t="s">
        <v>122</v>
      </c>
      <c r="Q67" s="424" t="s">
        <v>122</v>
      </c>
      <c r="R67" s="369" t="s">
        <v>764</v>
      </c>
      <c r="S67" s="372" t="s">
        <v>774</v>
      </c>
      <c r="T67" s="372" t="s">
        <v>774</v>
      </c>
      <c r="U67" s="947" t="str">
        <f t="shared" si="4"/>
        <v>&lt;0.001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 t="shared" ref="AA67:AA114" si="7"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4</v>
      </c>
      <c r="C68" s="40"/>
      <c r="D68" s="49" t="s">
        <v>82</v>
      </c>
      <c r="E68" s="423" t="s">
        <v>679</v>
      </c>
      <c r="F68" s="369" t="s">
        <v>122</v>
      </c>
      <c r="G68" s="372" t="s">
        <v>122</v>
      </c>
      <c r="H68" s="370" t="s">
        <v>122</v>
      </c>
      <c r="I68" s="370" t="s">
        <v>122</v>
      </c>
      <c r="J68" s="370" t="s">
        <v>122</v>
      </c>
      <c r="K68" s="370" t="s">
        <v>122</v>
      </c>
      <c r="L68" s="370" t="s">
        <v>679</v>
      </c>
      <c r="M68" s="370" t="s">
        <v>220</v>
      </c>
      <c r="N68" s="370" t="s">
        <v>679</v>
      </c>
      <c r="O68" s="370" t="s">
        <v>220</v>
      </c>
      <c r="P68" s="370" t="s">
        <v>220</v>
      </c>
      <c r="Q68" s="426" t="s">
        <v>973</v>
      </c>
      <c r="R68" s="391" t="s">
        <v>122</v>
      </c>
      <c r="S68" s="394" t="s">
        <v>122</v>
      </c>
      <c r="T68" s="394" t="s">
        <v>122</v>
      </c>
      <c r="U68" s="947" t="str">
        <f t="shared" si="4"/>
        <v>-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si="7"/>
        <v>0</v>
      </c>
      <c r="AB68" s="355"/>
      <c r="AC68" s="355"/>
      <c r="AD68" s="355"/>
    </row>
    <row r="69" spans="1:30" s="21" customFormat="1" ht="13.5" customHeight="1" x14ac:dyDescent="0.15">
      <c r="A69" s="982"/>
      <c r="B69" s="387">
        <v>5</v>
      </c>
      <c r="C69" s="40"/>
      <c r="D69" s="49" t="s">
        <v>56</v>
      </c>
      <c r="E69" s="423" t="s">
        <v>104</v>
      </c>
      <c r="F69" s="391" t="s">
        <v>122</v>
      </c>
      <c r="G69" s="394" t="s">
        <v>122</v>
      </c>
      <c r="H69" s="392" t="s">
        <v>122</v>
      </c>
      <c r="I69" s="370" t="s">
        <v>975</v>
      </c>
      <c r="J69" s="392" t="s">
        <v>122</v>
      </c>
      <c r="K69" s="392" t="s">
        <v>122</v>
      </c>
      <c r="L69" s="392" t="s">
        <v>122</v>
      </c>
      <c r="M69" s="392" t="s">
        <v>122</v>
      </c>
      <c r="N69" s="392" t="s">
        <v>122</v>
      </c>
      <c r="O69" s="392" t="s">
        <v>122</v>
      </c>
      <c r="P69" s="392" t="s">
        <v>122</v>
      </c>
      <c r="Q69" s="424" t="s">
        <v>122</v>
      </c>
      <c r="R69" s="369" t="s">
        <v>976</v>
      </c>
      <c r="S69" s="372" t="s">
        <v>976</v>
      </c>
      <c r="T69" s="372" t="s">
        <v>975</v>
      </c>
      <c r="U69" s="947" t="str">
        <f t="shared" si="4"/>
        <v>&lt;0.0004</v>
      </c>
      <c r="V69" s="948"/>
      <c r="W69" s="949" t="str">
        <f t="shared" si="5"/>
        <v>-</v>
      </c>
      <c r="X69" s="948"/>
      <c r="Y69" s="949" t="str">
        <f t="shared" si="6"/>
        <v>-</v>
      </c>
      <c r="Z69" s="948"/>
      <c r="AA69" s="425">
        <f t="shared" si="7"/>
        <v>1</v>
      </c>
      <c r="AB69" s="355"/>
      <c r="AC69" s="355"/>
      <c r="AD69" s="355"/>
    </row>
    <row r="70" spans="1:30" s="21" customFormat="1" ht="13.5" customHeight="1" x14ac:dyDescent="0.15">
      <c r="A70" s="982"/>
      <c r="B70" s="387">
        <v>6</v>
      </c>
      <c r="C70" s="40"/>
      <c r="D70" s="41" t="s">
        <v>82</v>
      </c>
      <c r="E70" s="423" t="s">
        <v>220</v>
      </c>
      <c r="F70" s="369" t="s">
        <v>122</v>
      </c>
      <c r="G70" s="372" t="s">
        <v>122</v>
      </c>
      <c r="H70" s="370" t="s">
        <v>122</v>
      </c>
      <c r="I70" s="370" t="s">
        <v>122</v>
      </c>
      <c r="J70" s="370" t="s">
        <v>122</v>
      </c>
      <c r="K70" s="370" t="s">
        <v>122</v>
      </c>
      <c r="L70" s="370" t="s">
        <v>220</v>
      </c>
      <c r="M70" s="370" t="s">
        <v>973</v>
      </c>
      <c r="N70" s="370" t="s">
        <v>220</v>
      </c>
      <c r="O70" s="370" t="s">
        <v>679</v>
      </c>
      <c r="P70" s="370" t="s">
        <v>220</v>
      </c>
      <c r="Q70" s="426" t="s">
        <v>220</v>
      </c>
      <c r="R70" s="369" t="s">
        <v>122</v>
      </c>
      <c r="S70" s="372" t="s">
        <v>122</v>
      </c>
      <c r="T70" s="372" t="s">
        <v>122</v>
      </c>
      <c r="U70" s="947" t="str">
        <f t="shared" si="4"/>
        <v>-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0</v>
      </c>
      <c r="AB70" s="355"/>
      <c r="AC70" s="355"/>
      <c r="AD70" s="355"/>
    </row>
    <row r="71" spans="1:30" s="21" customFormat="1" ht="13.5" customHeight="1" x14ac:dyDescent="0.15">
      <c r="A71" s="982"/>
      <c r="B71" s="387">
        <v>7</v>
      </c>
      <c r="C71" s="40"/>
      <c r="D71" s="41" t="s">
        <v>82</v>
      </c>
      <c r="E71" s="423" t="s">
        <v>338</v>
      </c>
      <c r="F71" s="369" t="s">
        <v>122</v>
      </c>
      <c r="G71" s="372" t="s">
        <v>122</v>
      </c>
      <c r="H71" s="370" t="s">
        <v>122</v>
      </c>
      <c r="I71" s="370" t="s">
        <v>122</v>
      </c>
      <c r="J71" s="370" t="s">
        <v>122</v>
      </c>
      <c r="K71" s="370" t="s">
        <v>122</v>
      </c>
      <c r="L71" s="370" t="s">
        <v>220</v>
      </c>
      <c r="M71" s="370" t="s">
        <v>220</v>
      </c>
      <c r="N71" s="370" t="s">
        <v>338</v>
      </c>
      <c r="O71" s="370" t="s">
        <v>679</v>
      </c>
      <c r="P71" s="370" t="s">
        <v>220</v>
      </c>
      <c r="Q71" s="426" t="s">
        <v>338</v>
      </c>
      <c r="R71" s="369" t="s">
        <v>122</v>
      </c>
      <c r="S71" s="372" t="s">
        <v>122</v>
      </c>
      <c r="T71" s="372" t="s">
        <v>122</v>
      </c>
      <c r="U71" s="947" t="str">
        <f t="shared" si="4"/>
        <v>-</v>
      </c>
      <c r="V71" s="948"/>
      <c r="W71" s="949" t="str">
        <f t="shared" si="5"/>
        <v>-</v>
      </c>
      <c r="X71" s="948"/>
      <c r="Y71" s="949" t="str">
        <f t="shared" si="6"/>
        <v>-</v>
      </c>
      <c r="Z71" s="948"/>
      <c r="AA71" s="425">
        <f t="shared" si="7"/>
        <v>0</v>
      </c>
      <c r="AB71" s="355"/>
      <c r="AC71" s="355"/>
      <c r="AD71" s="355"/>
    </row>
    <row r="72" spans="1:30" s="21" customFormat="1" ht="13.5" customHeight="1" x14ac:dyDescent="0.15">
      <c r="A72" s="982"/>
      <c r="B72" s="387">
        <v>8</v>
      </c>
      <c r="C72" s="40"/>
      <c r="D72" s="41" t="s">
        <v>57</v>
      </c>
      <c r="E72" s="423" t="s">
        <v>104</v>
      </c>
      <c r="F72" s="391" t="s">
        <v>122</v>
      </c>
      <c r="G72" s="394" t="s">
        <v>122</v>
      </c>
      <c r="H72" s="392" t="s">
        <v>122</v>
      </c>
      <c r="I72" s="370" t="s">
        <v>977</v>
      </c>
      <c r="J72" s="392" t="s">
        <v>122</v>
      </c>
      <c r="K72" s="392" t="s">
        <v>122</v>
      </c>
      <c r="L72" s="392" t="s">
        <v>122</v>
      </c>
      <c r="M72" s="392" t="s">
        <v>122</v>
      </c>
      <c r="N72" s="392" t="s">
        <v>122</v>
      </c>
      <c r="O72" s="392" t="s">
        <v>122</v>
      </c>
      <c r="P72" s="392" t="s">
        <v>122</v>
      </c>
      <c r="Q72" s="424" t="s">
        <v>122</v>
      </c>
      <c r="R72" s="369" t="s">
        <v>366</v>
      </c>
      <c r="S72" s="372" t="s">
        <v>366</v>
      </c>
      <c r="T72" s="372" t="s">
        <v>763</v>
      </c>
      <c r="U72" s="947" t="str">
        <f t="shared" si="4"/>
        <v>&lt;0.001</v>
      </c>
      <c r="V72" s="948"/>
      <c r="W72" s="949" t="str">
        <f t="shared" si="5"/>
        <v>-</v>
      </c>
      <c r="X72" s="948"/>
      <c r="Y72" s="949" t="str">
        <f t="shared" si="6"/>
        <v>-</v>
      </c>
      <c r="Z72" s="948"/>
      <c r="AA72" s="425">
        <f t="shared" si="7"/>
        <v>1</v>
      </c>
      <c r="AB72" s="355"/>
      <c r="AC72" s="355"/>
      <c r="AD72" s="355"/>
    </row>
    <row r="73" spans="1:30" s="21" customFormat="1" ht="13.5" customHeight="1" x14ac:dyDescent="0.15">
      <c r="A73" s="982"/>
      <c r="B73" s="387">
        <v>9</v>
      </c>
      <c r="C73" s="40"/>
      <c r="D73" s="41" t="s">
        <v>978</v>
      </c>
      <c r="E73" s="423" t="s">
        <v>104</v>
      </c>
      <c r="F73" s="391" t="s">
        <v>122</v>
      </c>
      <c r="G73" s="394" t="s">
        <v>122</v>
      </c>
      <c r="H73" s="392" t="s">
        <v>122</v>
      </c>
      <c r="I73" s="370" t="s">
        <v>979</v>
      </c>
      <c r="J73" s="392" t="s">
        <v>122</v>
      </c>
      <c r="K73" s="392" t="s">
        <v>122</v>
      </c>
      <c r="L73" s="392" t="s">
        <v>122</v>
      </c>
      <c r="M73" s="392" t="s">
        <v>122</v>
      </c>
      <c r="N73" s="392" t="s">
        <v>122</v>
      </c>
      <c r="O73" s="392" t="s">
        <v>122</v>
      </c>
      <c r="P73" s="392" t="s">
        <v>122</v>
      </c>
      <c r="Q73" s="424" t="s">
        <v>122</v>
      </c>
      <c r="R73" s="369" t="s">
        <v>980</v>
      </c>
      <c r="S73" s="372" t="s">
        <v>980</v>
      </c>
      <c r="T73" s="372" t="s">
        <v>981</v>
      </c>
      <c r="U73" s="947" t="str">
        <f t="shared" si="4"/>
        <v>&lt;0.008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10</v>
      </c>
      <c r="C74" s="40"/>
      <c r="D74" s="41" t="s">
        <v>58</v>
      </c>
      <c r="E74" s="423" t="s">
        <v>104</v>
      </c>
      <c r="F74" s="391" t="s">
        <v>122</v>
      </c>
      <c r="G74" s="394" t="s">
        <v>122</v>
      </c>
      <c r="H74" s="392" t="s">
        <v>122</v>
      </c>
      <c r="I74" s="392" t="s">
        <v>122</v>
      </c>
      <c r="J74" s="392" t="s">
        <v>122</v>
      </c>
      <c r="K74" s="392" t="s">
        <v>122</v>
      </c>
      <c r="L74" s="392" t="s">
        <v>973</v>
      </c>
      <c r="M74" s="392" t="s">
        <v>973</v>
      </c>
      <c r="N74" s="392" t="s">
        <v>338</v>
      </c>
      <c r="O74" s="392" t="s">
        <v>973</v>
      </c>
      <c r="P74" s="392" t="s">
        <v>973</v>
      </c>
      <c r="Q74" s="424" t="s">
        <v>679</v>
      </c>
      <c r="R74" s="369" t="s">
        <v>122</v>
      </c>
      <c r="S74" s="372" t="s">
        <v>122</v>
      </c>
      <c r="T74" s="372" t="s">
        <v>122</v>
      </c>
      <c r="U74" s="947" t="str">
        <f t="shared" si="4"/>
        <v>-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0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11</v>
      </c>
      <c r="C75" s="40"/>
      <c r="D75" s="41" t="s">
        <v>82</v>
      </c>
      <c r="E75" s="423" t="s">
        <v>104</v>
      </c>
      <c r="F75" s="369" t="s">
        <v>122</v>
      </c>
      <c r="G75" s="372" t="s">
        <v>122</v>
      </c>
      <c r="H75" s="370" t="s">
        <v>122</v>
      </c>
      <c r="I75" s="370" t="s">
        <v>122</v>
      </c>
      <c r="J75" s="370" t="s">
        <v>122</v>
      </c>
      <c r="K75" s="370" t="s">
        <v>122</v>
      </c>
      <c r="L75" s="370" t="s">
        <v>679</v>
      </c>
      <c r="M75" s="370" t="s">
        <v>973</v>
      </c>
      <c r="N75" s="370" t="s">
        <v>338</v>
      </c>
      <c r="O75" s="370" t="s">
        <v>973</v>
      </c>
      <c r="P75" s="370" t="s">
        <v>973</v>
      </c>
      <c r="Q75" s="426" t="s">
        <v>679</v>
      </c>
      <c r="R75" s="369" t="s">
        <v>122</v>
      </c>
      <c r="S75" s="372" t="s">
        <v>122</v>
      </c>
      <c r="T75" s="372" t="s">
        <v>122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>
        <f t="shared" si="7"/>
        <v>0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12</v>
      </c>
      <c r="C76" s="40"/>
      <c r="D76" s="41" t="s">
        <v>60</v>
      </c>
      <c r="E76" s="423" t="s">
        <v>104</v>
      </c>
      <c r="F76" s="391" t="s">
        <v>122</v>
      </c>
      <c r="G76" s="394" t="s">
        <v>122</v>
      </c>
      <c r="H76" s="392" t="s">
        <v>122</v>
      </c>
      <c r="I76" s="392" t="s">
        <v>122</v>
      </c>
      <c r="J76" s="392" t="s">
        <v>122</v>
      </c>
      <c r="K76" s="392" t="s">
        <v>122</v>
      </c>
      <c r="L76" s="392" t="s">
        <v>973</v>
      </c>
      <c r="M76" s="392" t="s">
        <v>973</v>
      </c>
      <c r="N76" s="392" t="s">
        <v>973</v>
      </c>
      <c r="O76" s="392" t="s">
        <v>973</v>
      </c>
      <c r="P76" s="392" t="s">
        <v>973</v>
      </c>
      <c r="Q76" s="424" t="s">
        <v>973</v>
      </c>
      <c r="R76" s="369" t="s">
        <v>122</v>
      </c>
      <c r="S76" s="372" t="s">
        <v>122</v>
      </c>
      <c r="T76" s="372" t="s">
        <v>122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>
        <f t="shared" si="7"/>
        <v>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13</v>
      </c>
      <c r="C77" s="40"/>
      <c r="D77" s="41" t="s">
        <v>982</v>
      </c>
      <c r="E77" s="423" t="s">
        <v>104</v>
      </c>
      <c r="F77" s="391" t="s">
        <v>122</v>
      </c>
      <c r="G77" s="394" t="s">
        <v>122</v>
      </c>
      <c r="H77" s="392" t="s">
        <v>122</v>
      </c>
      <c r="I77" s="392" t="s">
        <v>122</v>
      </c>
      <c r="J77" s="392" t="s">
        <v>122</v>
      </c>
      <c r="K77" s="392" t="s">
        <v>122</v>
      </c>
      <c r="L77" s="392" t="s">
        <v>122</v>
      </c>
      <c r="M77" s="392" t="s">
        <v>122</v>
      </c>
      <c r="N77" s="392" t="s">
        <v>122</v>
      </c>
      <c r="O77" s="392" t="s">
        <v>122</v>
      </c>
      <c r="P77" s="392" t="s">
        <v>122</v>
      </c>
      <c r="Q77" s="424" t="s">
        <v>122</v>
      </c>
      <c r="R77" s="369" t="s">
        <v>122</v>
      </c>
      <c r="S77" s="372" t="s">
        <v>122</v>
      </c>
      <c r="T77" s="372" t="s">
        <v>122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>
        <f t="shared" si="7"/>
        <v>0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14</v>
      </c>
      <c r="C78" s="40"/>
      <c r="D78" s="41" t="s">
        <v>62</v>
      </c>
      <c r="E78" s="423" t="s">
        <v>104</v>
      </c>
      <c r="F78" s="391" t="s">
        <v>122</v>
      </c>
      <c r="G78" s="394" t="s">
        <v>122</v>
      </c>
      <c r="H78" s="392" t="s">
        <v>122</v>
      </c>
      <c r="I78" s="392" t="s">
        <v>122</v>
      </c>
      <c r="J78" s="392" t="s">
        <v>122</v>
      </c>
      <c r="K78" s="392" t="s">
        <v>122</v>
      </c>
      <c r="L78" s="392" t="s">
        <v>122</v>
      </c>
      <c r="M78" s="392" t="s">
        <v>122</v>
      </c>
      <c r="N78" s="392" t="s">
        <v>122</v>
      </c>
      <c r="O78" s="392" t="s">
        <v>122</v>
      </c>
      <c r="P78" s="392" t="s">
        <v>122</v>
      </c>
      <c r="Q78" s="424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15</v>
      </c>
      <c r="C79" s="40"/>
      <c r="D79" s="41" t="s">
        <v>63</v>
      </c>
      <c r="E79" s="423" t="s">
        <v>973</v>
      </c>
      <c r="F79" s="391" t="s">
        <v>122</v>
      </c>
      <c r="G79" s="394" t="s">
        <v>122</v>
      </c>
      <c r="H79" s="392" t="s">
        <v>122</v>
      </c>
      <c r="I79" s="392" t="s">
        <v>122</v>
      </c>
      <c r="J79" s="392" t="s">
        <v>122</v>
      </c>
      <c r="K79" s="392" t="s">
        <v>122</v>
      </c>
      <c r="L79" s="392" t="s">
        <v>973</v>
      </c>
      <c r="M79" s="392" t="s">
        <v>973</v>
      </c>
      <c r="N79" s="392" t="s">
        <v>973</v>
      </c>
      <c r="O79" s="392" t="s">
        <v>679</v>
      </c>
      <c r="P79" s="392" t="s">
        <v>973</v>
      </c>
      <c r="Q79" s="424" t="s">
        <v>973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16</v>
      </c>
      <c r="C80" s="40"/>
      <c r="D80" s="49" t="s">
        <v>64</v>
      </c>
      <c r="E80" s="423" t="s">
        <v>104</v>
      </c>
      <c r="F80" s="391" t="s">
        <v>122</v>
      </c>
      <c r="G80" s="394" t="s">
        <v>122</v>
      </c>
      <c r="H80" s="392" t="s">
        <v>122</v>
      </c>
      <c r="I80" s="392" t="s">
        <v>122</v>
      </c>
      <c r="J80" s="392" t="s">
        <v>122</v>
      </c>
      <c r="K80" s="392" t="s">
        <v>122</v>
      </c>
      <c r="L80" s="392" t="s">
        <v>122</v>
      </c>
      <c r="M80" s="392" t="s">
        <v>122</v>
      </c>
      <c r="N80" s="392" t="s">
        <v>122</v>
      </c>
      <c r="O80" s="392" t="s">
        <v>122</v>
      </c>
      <c r="P80" s="392" t="s">
        <v>122</v>
      </c>
      <c r="Q80" s="424" t="s">
        <v>122</v>
      </c>
      <c r="R80" s="369" t="s">
        <v>122</v>
      </c>
      <c r="S80" s="372" t="s">
        <v>122</v>
      </c>
      <c r="T80" s="372" t="s">
        <v>122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>
        <f t="shared" si="7"/>
        <v>0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17</v>
      </c>
      <c r="C81" s="40"/>
      <c r="D81" s="26" t="s">
        <v>280</v>
      </c>
      <c r="E81" s="423" t="s">
        <v>104</v>
      </c>
      <c r="F81" s="369" t="s">
        <v>983</v>
      </c>
      <c r="G81" s="372" t="s">
        <v>984</v>
      </c>
      <c r="H81" s="370" t="s">
        <v>985</v>
      </c>
      <c r="I81" s="370" t="s">
        <v>986</v>
      </c>
      <c r="J81" s="370" t="s">
        <v>987</v>
      </c>
      <c r="K81" s="370" t="s">
        <v>986</v>
      </c>
      <c r="L81" s="392" t="s">
        <v>988</v>
      </c>
      <c r="M81" s="392" t="s">
        <v>989</v>
      </c>
      <c r="N81" s="392" t="s">
        <v>990</v>
      </c>
      <c r="O81" s="392" t="s">
        <v>991</v>
      </c>
      <c r="P81" s="392" t="s">
        <v>992</v>
      </c>
      <c r="Q81" s="424" t="s">
        <v>993</v>
      </c>
      <c r="R81" s="369" t="s">
        <v>122</v>
      </c>
      <c r="S81" s="372" t="s">
        <v>122</v>
      </c>
      <c r="T81" s="372" t="s">
        <v>122</v>
      </c>
      <c r="U81" s="947" t="str">
        <f>U49</f>
        <v>32</v>
      </c>
      <c r="V81" s="948"/>
      <c r="W81" s="949" t="str">
        <f>W49</f>
        <v>20</v>
      </c>
      <c r="X81" s="948"/>
      <c r="Y81" s="949" t="str">
        <f>Y49</f>
        <v>28</v>
      </c>
      <c r="Z81" s="948"/>
      <c r="AA81" s="425">
        <f t="shared" si="7"/>
        <v>12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18</v>
      </c>
      <c r="C82" s="40"/>
      <c r="D82" s="49" t="s">
        <v>43</v>
      </c>
      <c r="E82" s="423" t="s">
        <v>104</v>
      </c>
      <c r="F82" s="369" t="s">
        <v>994</v>
      </c>
      <c r="G82" s="372" t="s">
        <v>995</v>
      </c>
      <c r="H82" s="370" t="s">
        <v>996</v>
      </c>
      <c r="I82" s="370" t="s">
        <v>997</v>
      </c>
      <c r="J82" s="370" t="s">
        <v>998</v>
      </c>
      <c r="K82" s="370" t="s">
        <v>997</v>
      </c>
      <c r="L82" s="392" t="s">
        <v>997</v>
      </c>
      <c r="M82" s="392" t="s">
        <v>999</v>
      </c>
      <c r="N82" s="392" t="s">
        <v>1000</v>
      </c>
      <c r="O82" s="392" t="s">
        <v>995</v>
      </c>
      <c r="P82" s="392" t="s">
        <v>1001</v>
      </c>
      <c r="Q82" s="424" t="s">
        <v>1002</v>
      </c>
      <c r="R82" s="369" t="s">
        <v>122</v>
      </c>
      <c r="S82" s="372" t="s">
        <v>122</v>
      </c>
      <c r="T82" s="372" t="s">
        <v>122</v>
      </c>
      <c r="U82" s="947" t="str">
        <f>U47</f>
        <v>0.052</v>
      </c>
      <c r="V82" s="948"/>
      <c r="W82" s="949" t="str">
        <f>W47</f>
        <v>0.016</v>
      </c>
      <c r="X82" s="948"/>
      <c r="Y82" s="949" t="str">
        <f>Y47</f>
        <v>0.029</v>
      </c>
      <c r="Z82" s="948"/>
      <c r="AA82" s="425">
        <f t="shared" si="7"/>
        <v>12</v>
      </c>
      <c r="AB82" s="372"/>
      <c r="AC82" s="355"/>
      <c r="AD82" s="355"/>
    </row>
    <row r="83" spans="1:30" s="21" customFormat="1" ht="13.5" customHeight="1" x14ac:dyDescent="0.15">
      <c r="A83" s="982"/>
      <c r="B83" s="387">
        <v>19</v>
      </c>
      <c r="C83" s="40"/>
      <c r="D83" s="41" t="s">
        <v>65</v>
      </c>
      <c r="E83" s="423" t="s">
        <v>104</v>
      </c>
      <c r="F83" s="391" t="s">
        <v>122</v>
      </c>
      <c r="G83" s="394" t="s">
        <v>122</v>
      </c>
      <c r="H83" s="392" t="s">
        <v>122</v>
      </c>
      <c r="I83" s="370" t="s">
        <v>1003</v>
      </c>
      <c r="J83" s="392" t="s">
        <v>122</v>
      </c>
      <c r="K83" s="392" t="s">
        <v>122</v>
      </c>
      <c r="L83" s="392" t="s">
        <v>122</v>
      </c>
      <c r="M83" s="392" t="s">
        <v>122</v>
      </c>
      <c r="N83" s="392" t="s">
        <v>122</v>
      </c>
      <c r="O83" s="392" t="s">
        <v>122</v>
      </c>
      <c r="P83" s="392" t="s">
        <v>122</v>
      </c>
      <c r="Q83" s="424" t="s">
        <v>122</v>
      </c>
      <c r="R83" s="369" t="s">
        <v>1003</v>
      </c>
      <c r="S83" s="372" t="s">
        <v>1003</v>
      </c>
      <c r="T83" s="372" t="s">
        <v>1004</v>
      </c>
      <c r="U83" s="947" t="str">
        <f t="shared" si="4"/>
        <v>2.8</v>
      </c>
      <c r="V83" s="948"/>
      <c r="W83" s="949" t="str">
        <f t="shared" si="5"/>
        <v>-</v>
      </c>
      <c r="X83" s="948"/>
      <c r="Y83" s="949" t="str">
        <f t="shared" si="6"/>
        <v>-</v>
      </c>
      <c r="Z83" s="948"/>
      <c r="AA83" s="425">
        <f t="shared" si="7"/>
        <v>1</v>
      </c>
      <c r="AB83" s="355"/>
      <c r="AC83" s="355"/>
      <c r="AD83" s="355"/>
    </row>
    <row r="84" spans="1:30" s="21" customFormat="1" ht="13.5" customHeight="1" x14ac:dyDescent="0.15">
      <c r="A84" s="982"/>
      <c r="B84" s="387">
        <v>20</v>
      </c>
      <c r="C84" s="40"/>
      <c r="D84" s="41" t="s">
        <v>66</v>
      </c>
      <c r="E84" s="423" t="s">
        <v>104</v>
      </c>
      <c r="F84" s="391" t="s">
        <v>122</v>
      </c>
      <c r="G84" s="394" t="s">
        <v>122</v>
      </c>
      <c r="H84" s="392" t="s">
        <v>122</v>
      </c>
      <c r="I84" s="370" t="s">
        <v>365</v>
      </c>
      <c r="J84" s="392" t="s">
        <v>122</v>
      </c>
      <c r="K84" s="392" t="s">
        <v>122</v>
      </c>
      <c r="L84" s="392" t="s">
        <v>122</v>
      </c>
      <c r="M84" s="392" t="s">
        <v>122</v>
      </c>
      <c r="N84" s="392" t="s">
        <v>122</v>
      </c>
      <c r="O84" s="392" t="s">
        <v>122</v>
      </c>
      <c r="P84" s="392" t="s">
        <v>122</v>
      </c>
      <c r="Q84" s="424" t="s">
        <v>122</v>
      </c>
      <c r="R84" s="369" t="s">
        <v>366</v>
      </c>
      <c r="S84" s="372" t="s">
        <v>366</v>
      </c>
      <c r="T84" s="372" t="s">
        <v>365</v>
      </c>
      <c r="U84" s="947" t="str">
        <f t="shared" si="4"/>
        <v>&lt;0.001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21</v>
      </c>
      <c r="C85" s="40"/>
      <c r="D85" s="41" t="s">
        <v>1005</v>
      </c>
      <c r="E85" s="423" t="s">
        <v>104</v>
      </c>
      <c r="F85" s="391" t="s">
        <v>122</v>
      </c>
      <c r="G85" s="394" t="s">
        <v>122</v>
      </c>
      <c r="H85" s="392" t="s">
        <v>122</v>
      </c>
      <c r="I85" s="370" t="s">
        <v>365</v>
      </c>
      <c r="J85" s="392" t="s">
        <v>122</v>
      </c>
      <c r="K85" s="392" t="s">
        <v>122</v>
      </c>
      <c r="L85" s="392" t="s">
        <v>122</v>
      </c>
      <c r="M85" s="392" t="s">
        <v>122</v>
      </c>
      <c r="N85" s="392" t="s">
        <v>122</v>
      </c>
      <c r="O85" s="392" t="s">
        <v>122</v>
      </c>
      <c r="P85" s="392" t="s">
        <v>122</v>
      </c>
      <c r="Q85" s="424" t="s">
        <v>122</v>
      </c>
      <c r="R85" s="369" t="s">
        <v>365</v>
      </c>
      <c r="S85" s="372" t="s">
        <v>774</v>
      </c>
      <c r="T85" s="372" t="s">
        <v>764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22</v>
      </c>
      <c r="C86" s="40"/>
      <c r="D86" s="49" t="s">
        <v>93</v>
      </c>
      <c r="E86" s="423" t="s">
        <v>104</v>
      </c>
      <c r="F86" s="391" t="s">
        <v>122</v>
      </c>
      <c r="G86" s="394" t="s">
        <v>122</v>
      </c>
      <c r="H86" s="392" t="s">
        <v>122</v>
      </c>
      <c r="I86" s="370" t="s">
        <v>1006</v>
      </c>
      <c r="J86" s="392" t="s">
        <v>122</v>
      </c>
      <c r="K86" s="392" t="s">
        <v>122</v>
      </c>
      <c r="L86" s="392" t="s">
        <v>122</v>
      </c>
      <c r="M86" s="392" t="s">
        <v>122</v>
      </c>
      <c r="N86" s="392" t="s">
        <v>122</v>
      </c>
      <c r="O86" s="392" t="s">
        <v>122</v>
      </c>
      <c r="P86" s="392" t="s">
        <v>122</v>
      </c>
      <c r="Q86" s="424" t="s">
        <v>122</v>
      </c>
      <c r="R86" s="369" t="s">
        <v>1007</v>
      </c>
      <c r="S86" s="372" t="s">
        <v>1007</v>
      </c>
      <c r="T86" s="372" t="s">
        <v>1007</v>
      </c>
      <c r="U86" s="947" t="str">
        <f t="shared" si="4"/>
        <v>5.6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23</v>
      </c>
      <c r="C87" s="40"/>
      <c r="D87" s="41" t="s">
        <v>1008</v>
      </c>
      <c r="E87" s="423" t="s">
        <v>680</v>
      </c>
      <c r="F87" s="391" t="s">
        <v>122</v>
      </c>
      <c r="G87" s="394" t="s">
        <v>122</v>
      </c>
      <c r="H87" s="392" t="s">
        <v>122</v>
      </c>
      <c r="I87" s="370" t="s">
        <v>1009</v>
      </c>
      <c r="J87" s="392" t="s">
        <v>122</v>
      </c>
      <c r="K87" s="392" t="s">
        <v>122</v>
      </c>
      <c r="L87" s="392" t="s">
        <v>122</v>
      </c>
      <c r="M87" s="392" t="s">
        <v>122</v>
      </c>
      <c r="N87" s="392" t="s">
        <v>122</v>
      </c>
      <c r="O87" s="392" t="s">
        <v>122</v>
      </c>
      <c r="P87" s="392" t="s">
        <v>122</v>
      </c>
      <c r="Q87" s="424" t="s">
        <v>122</v>
      </c>
      <c r="R87" s="369" t="s">
        <v>1010</v>
      </c>
      <c r="S87" s="372" t="s">
        <v>1010</v>
      </c>
      <c r="T87" s="372" t="s">
        <v>1011</v>
      </c>
      <c r="U87" s="947" t="str">
        <f t="shared" si="4"/>
        <v>4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24</v>
      </c>
      <c r="C88" s="40"/>
      <c r="D88" s="49" t="s">
        <v>45</v>
      </c>
      <c r="E88" s="423" t="s">
        <v>104</v>
      </c>
      <c r="F88" s="369" t="s">
        <v>1012</v>
      </c>
      <c r="G88" s="372" t="s">
        <v>1013</v>
      </c>
      <c r="H88" s="370" t="s">
        <v>1014</v>
      </c>
      <c r="I88" s="370" t="s">
        <v>877</v>
      </c>
      <c r="J88" s="370" t="s">
        <v>1015</v>
      </c>
      <c r="K88" s="370" t="s">
        <v>1016</v>
      </c>
      <c r="L88" s="392" t="s">
        <v>1017</v>
      </c>
      <c r="M88" s="392" t="s">
        <v>1018</v>
      </c>
      <c r="N88" s="392" t="s">
        <v>1020</v>
      </c>
      <c r="O88" s="392" t="s">
        <v>1021</v>
      </c>
      <c r="P88" s="392" t="s">
        <v>1022</v>
      </c>
      <c r="Q88" s="424" t="s">
        <v>1023</v>
      </c>
      <c r="R88" s="369" t="s">
        <v>122</v>
      </c>
      <c r="S88" s="372" t="s">
        <v>122</v>
      </c>
      <c r="T88" s="372" t="s">
        <v>122</v>
      </c>
      <c r="U88" s="947" t="str">
        <f>U50</f>
        <v>103</v>
      </c>
      <c r="V88" s="948"/>
      <c r="W88" s="949" t="str">
        <f>W50</f>
        <v>75</v>
      </c>
      <c r="X88" s="948"/>
      <c r="Y88" s="949" t="str">
        <f>Y50</f>
        <v>88</v>
      </c>
      <c r="Z88" s="948"/>
      <c r="AA88" s="425">
        <f t="shared" si="7"/>
        <v>12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25</v>
      </c>
      <c r="C89" s="40"/>
      <c r="D89" s="49" t="s">
        <v>52</v>
      </c>
      <c r="E89" s="423" t="s">
        <v>106</v>
      </c>
      <c r="F89" s="369" t="s">
        <v>1024</v>
      </c>
      <c r="G89" s="372" t="s">
        <v>954</v>
      </c>
      <c r="H89" s="370" t="s">
        <v>957</v>
      </c>
      <c r="I89" s="370" t="s">
        <v>1025</v>
      </c>
      <c r="J89" s="370" t="s">
        <v>1027</v>
      </c>
      <c r="K89" s="370" t="s">
        <v>1028</v>
      </c>
      <c r="L89" s="392" t="s">
        <v>958</v>
      </c>
      <c r="M89" s="392" t="s">
        <v>1029</v>
      </c>
      <c r="N89" s="392" t="s">
        <v>1030</v>
      </c>
      <c r="O89" s="392" t="s">
        <v>1031</v>
      </c>
      <c r="P89" s="392" t="s">
        <v>1032</v>
      </c>
      <c r="Q89" s="424" t="s">
        <v>1033</v>
      </c>
      <c r="R89" s="369" t="s">
        <v>122</v>
      </c>
      <c r="S89" s="372" t="s">
        <v>122</v>
      </c>
      <c r="T89" s="372" t="s">
        <v>122</v>
      </c>
      <c r="U89" s="947" t="str">
        <f>U61</f>
        <v>22</v>
      </c>
      <c r="V89" s="948"/>
      <c r="W89" s="949" t="str">
        <f>W61</f>
        <v>2.6</v>
      </c>
      <c r="X89" s="948"/>
      <c r="Y89" s="949" t="str">
        <f>Y61</f>
        <v>7.1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26</v>
      </c>
      <c r="C90" s="40"/>
      <c r="D90" s="49" t="s">
        <v>1034</v>
      </c>
      <c r="E90" s="423" t="s">
        <v>1035</v>
      </c>
      <c r="F90" s="369" t="s">
        <v>1036</v>
      </c>
      <c r="G90" s="372" t="s">
        <v>1037</v>
      </c>
      <c r="H90" s="370" t="s">
        <v>1037</v>
      </c>
      <c r="I90" s="370" t="s">
        <v>1036</v>
      </c>
      <c r="J90" s="370" t="s">
        <v>1038</v>
      </c>
      <c r="K90" s="370" t="s">
        <v>1036</v>
      </c>
      <c r="L90" s="392" t="s">
        <v>1039</v>
      </c>
      <c r="M90" s="392" t="s">
        <v>1040</v>
      </c>
      <c r="N90" s="392" t="s">
        <v>1037</v>
      </c>
      <c r="O90" s="392" t="s">
        <v>1037</v>
      </c>
      <c r="P90" s="392" t="s">
        <v>1038</v>
      </c>
      <c r="Q90" s="424" t="s">
        <v>1036</v>
      </c>
      <c r="R90" s="369" t="s">
        <v>122</v>
      </c>
      <c r="S90" s="372" t="s">
        <v>122</v>
      </c>
      <c r="T90" s="372" t="s">
        <v>122</v>
      </c>
      <c r="U90" s="947" t="str">
        <f>U57</f>
        <v>7.3</v>
      </c>
      <c r="V90" s="948"/>
      <c r="W90" s="949" t="str">
        <f>W57</f>
        <v>6.9</v>
      </c>
      <c r="X90" s="948"/>
      <c r="Y90" s="949" t="str">
        <f>Y57</f>
        <v>7.1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27</v>
      </c>
      <c r="C91" s="40"/>
      <c r="D91" s="49" t="s">
        <v>1041</v>
      </c>
      <c r="E91" s="423" t="s">
        <v>1042</v>
      </c>
      <c r="F91" s="369" t="s">
        <v>1043</v>
      </c>
      <c r="G91" s="372" t="s">
        <v>1044</v>
      </c>
      <c r="H91" s="370" t="s">
        <v>1045</v>
      </c>
      <c r="I91" s="370" t="s">
        <v>1046</v>
      </c>
      <c r="J91" s="370" t="s">
        <v>1047</v>
      </c>
      <c r="K91" s="370" t="s">
        <v>1048</v>
      </c>
      <c r="L91" s="392" t="s">
        <v>1049</v>
      </c>
      <c r="M91" s="392" t="s">
        <v>1047</v>
      </c>
      <c r="N91" s="392" t="s">
        <v>1050</v>
      </c>
      <c r="O91" s="392" t="s">
        <v>1050</v>
      </c>
      <c r="P91" s="392" t="s">
        <v>1051</v>
      </c>
      <c r="Q91" s="424" t="s">
        <v>1052</v>
      </c>
      <c r="R91" s="369" t="s">
        <v>1053</v>
      </c>
      <c r="S91" s="372" t="s">
        <v>1051</v>
      </c>
      <c r="T91" s="372" t="s">
        <v>1054</v>
      </c>
      <c r="U91" s="947" t="str">
        <f t="shared" si="4"/>
        <v>-2.1</v>
      </c>
      <c r="V91" s="948"/>
      <c r="W91" s="949" t="str">
        <f t="shared" ref="W91:W103" si="8">IF(LEFT(R91,1)="&lt;","-",IF(AA91=1,"-",S91))</f>
        <v>-2.9</v>
      </c>
      <c r="X91" s="948"/>
      <c r="Y91" s="949" t="str">
        <f t="shared" ref="Y91:Y101" si="9">IF(LEFT(R91,1)="&lt;","-",IF(AA91=1,"-",T91))</f>
        <v>-2.5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427">
        <v>28</v>
      </c>
      <c r="C92" s="40"/>
      <c r="D92" s="49" t="s">
        <v>95</v>
      </c>
      <c r="E92" s="423" t="s">
        <v>1055</v>
      </c>
      <c r="F92" s="391" t="s">
        <v>122</v>
      </c>
      <c r="G92" s="372" t="s">
        <v>1056</v>
      </c>
      <c r="H92" s="392" t="s">
        <v>122</v>
      </c>
      <c r="I92" s="370" t="s">
        <v>1057</v>
      </c>
      <c r="J92" s="392" t="s">
        <v>122</v>
      </c>
      <c r="K92" s="392" t="s">
        <v>122</v>
      </c>
      <c r="L92" s="392" t="s">
        <v>1058</v>
      </c>
      <c r="M92" s="392" t="s">
        <v>122</v>
      </c>
      <c r="N92" s="392" t="s">
        <v>122</v>
      </c>
      <c r="O92" s="392" t="s">
        <v>122</v>
      </c>
      <c r="P92" s="392" t="s">
        <v>1059</v>
      </c>
      <c r="Q92" s="424" t="s">
        <v>122</v>
      </c>
      <c r="R92" s="369" t="s">
        <v>1056</v>
      </c>
      <c r="S92" s="372" t="s">
        <v>1060</v>
      </c>
      <c r="T92" s="372" t="s">
        <v>1059</v>
      </c>
      <c r="U92" s="947" t="str">
        <f t="shared" si="4"/>
        <v>25000</v>
      </c>
      <c r="V92" s="948"/>
      <c r="W92" s="949" t="str">
        <f t="shared" si="8"/>
        <v>3800</v>
      </c>
      <c r="X92" s="948"/>
      <c r="Y92" s="949" t="str">
        <f t="shared" si="9"/>
        <v>11000</v>
      </c>
      <c r="Z92" s="948"/>
      <c r="AA92" s="425">
        <f t="shared" si="7"/>
        <v>4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29</v>
      </c>
      <c r="C93" s="40"/>
      <c r="D93" s="26" t="s">
        <v>23</v>
      </c>
      <c r="E93" s="1" t="s">
        <v>104</v>
      </c>
      <c r="F93" s="391" t="s">
        <v>122</v>
      </c>
      <c r="G93" s="394" t="s">
        <v>122</v>
      </c>
      <c r="H93" s="392" t="s">
        <v>122</v>
      </c>
      <c r="I93" s="370" t="s">
        <v>1061</v>
      </c>
      <c r="J93" s="392" t="s">
        <v>122</v>
      </c>
      <c r="K93" s="392" t="s">
        <v>122</v>
      </c>
      <c r="L93" s="392" t="s">
        <v>122</v>
      </c>
      <c r="M93" s="392" t="s">
        <v>122</v>
      </c>
      <c r="N93" s="392" t="s">
        <v>122</v>
      </c>
      <c r="O93" s="392" t="s">
        <v>122</v>
      </c>
      <c r="P93" s="392" t="s">
        <v>122</v>
      </c>
      <c r="Q93" s="393" t="s">
        <v>122</v>
      </c>
      <c r="R93" s="369" t="s">
        <v>1061</v>
      </c>
      <c r="S93" s="370" t="s">
        <v>1061</v>
      </c>
      <c r="T93" s="370" t="s">
        <v>1062</v>
      </c>
      <c r="U93" s="947" t="str">
        <f t="shared" si="4"/>
        <v>&lt;0.001</v>
      </c>
      <c r="V93" s="948"/>
      <c r="W93" s="949" t="str">
        <f t="shared" si="8"/>
        <v>-</v>
      </c>
      <c r="X93" s="948"/>
      <c r="Y93" s="949" t="str">
        <f t="shared" si="9"/>
        <v>-</v>
      </c>
      <c r="Z93" s="948"/>
      <c r="AA93" s="371">
        <f t="shared" si="7"/>
        <v>1</v>
      </c>
      <c r="AB93" s="355"/>
      <c r="AC93" s="355"/>
      <c r="AD93" s="355"/>
    </row>
    <row r="94" spans="1:30" s="21" customFormat="1" ht="13.5" customHeight="1" x14ac:dyDescent="0.15">
      <c r="A94" s="982"/>
      <c r="B94" s="428">
        <v>30</v>
      </c>
      <c r="C94" s="429"/>
      <c r="D94" s="37" t="s">
        <v>39</v>
      </c>
      <c r="E94" s="430" t="s">
        <v>104</v>
      </c>
      <c r="F94" s="431" t="s">
        <v>1063</v>
      </c>
      <c r="G94" s="432" t="s">
        <v>1064</v>
      </c>
      <c r="H94" s="433" t="s">
        <v>1065</v>
      </c>
      <c r="I94" s="433" t="s">
        <v>1066</v>
      </c>
      <c r="J94" s="433" t="s">
        <v>1067</v>
      </c>
      <c r="K94" s="433" t="s">
        <v>1063</v>
      </c>
      <c r="L94" s="495" t="s">
        <v>1068</v>
      </c>
      <c r="M94" s="495" t="s">
        <v>1067</v>
      </c>
      <c r="N94" s="495" t="s">
        <v>1066</v>
      </c>
      <c r="O94" s="495" t="s">
        <v>1069</v>
      </c>
      <c r="P94" s="495" t="s">
        <v>1070</v>
      </c>
      <c r="Q94" s="496" t="s">
        <v>1063</v>
      </c>
      <c r="R94" s="431" t="s">
        <v>122</v>
      </c>
      <c r="S94" s="433" t="s">
        <v>122</v>
      </c>
      <c r="T94" s="433" t="s">
        <v>122</v>
      </c>
      <c r="U94" s="973" t="str">
        <f t="shared" si="4"/>
        <v>-</v>
      </c>
      <c r="V94" s="974"/>
      <c r="W94" s="949" t="str">
        <f t="shared" si="8"/>
        <v>-</v>
      </c>
      <c r="X94" s="948"/>
      <c r="Y94" s="949" t="str">
        <f t="shared" si="9"/>
        <v>-</v>
      </c>
      <c r="Z94" s="948"/>
      <c r="AA94" s="435">
        <f t="shared" si="7"/>
        <v>12</v>
      </c>
      <c r="AB94" s="355"/>
      <c r="AC94" s="355"/>
      <c r="AD94" s="355"/>
    </row>
    <row r="95" spans="1:30" s="21" customFormat="1" ht="13.5" customHeight="1" x14ac:dyDescent="0.15">
      <c r="A95" s="959" t="s">
        <v>124</v>
      </c>
      <c r="B95" s="960"/>
      <c r="C95" s="5"/>
      <c r="D95" s="48" t="s">
        <v>96</v>
      </c>
      <c r="E95" s="414" t="s">
        <v>1071</v>
      </c>
      <c r="F95" s="415" t="s">
        <v>122</v>
      </c>
      <c r="G95" s="421" t="s">
        <v>1072</v>
      </c>
      <c r="H95" s="417" t="s">
        <v>122</v>
      </c>
      <c r="I95" s="418" t="s">
        <v>1073</v>
      </c>
      <c r="J95" s="417" t="s">
        <v>122</v>
      </c>
      <c r="K95" s="417" t="s">
        <v>122</v>
      </c>
      <c r="L95" s="417" t="s">
        <v>1074</v>
      </c>
      <c r="M95" s="417" t="s">
        <v>122</v>
      </c>
      <c r="N95" s="417" t="s">
        <v>122</v>
      </c>
      <c r="O95" s="417" t="s">
        <v>122</v>
      </c>
      <c r="P95" s="417" t="s">
        <v>1075</v>
      </c>
      <c r="Q95" s="419" t="s">
        <v>122</v>
      </c>
      <c r="R95" s="420" t="s">
        <v>1075</v>
      </c>
      <c r="S95" s="421" t="s">
        <v>1076</v>
      </c>
      <c r="T95" s="421" t="s">
        <v>1077</v>
      </c>
      <c r="U95" s="965" t="str">
        <f t="shared" si="4"/>
        <v>93</v>
      </c>
      <c r="V95" s="966"/>
      <c r="W95" s="966" t="str">
        <f t="shared" si="8"/>
        <v>12</v>
      </c>
      <c r="X95" s="966"/>
      <c r="Y95" s="966" t="str">
        <f t="shared" si="9"/>
        <v>51</v>
      </c>
      <c r="Z95" s="966"/>
      <c r="AA95" s="422">
        <f t="shared" si="7"/>
        <v>4</v>
      </c>
      <c r="AB95" s="355"/>
      <c r="AC95" s="355"/>
      <c r="AD95" s="355"/>
    </row>
    <row r="96" spans="1:30" s="21" customFormat="1" ht="13.5" customHeight="1" x14ac:dyDescent="0.15">
      <c r="A96" s="963"/>
      <c r="B96" s="964"/>
      <c r="C96" s="6"/>
      <c r="D96" s="50" t="s">
        <v>97</v>
      </c>
      <c r="E96" s="440" t="s">
        <v>1078</v>
      </c>
      <c r="F96" s="445" t="s">
        <v>1079</v>
      </c>
      <c r="G96" s="442" t="s">
        <v>1080</v>
      </c>
      <c r="H96" s="443" t="s">
        <v>1081</v>
      </c>
      <c r="I96" s="443" t="s">
        <v>1082</v>
      </c>
      <c r="J96" s="443" t="s">
        <v>1083</v>
      </c>
      <c r="K96" s="443" t="s">
        <v>1084</v>
      </c>
      <c r="L96" s="443" t="s">
        <v>1085</v>
      </c>
      <c r="M96" s="443" t="s">
        <v>1086</v>
      </c>
      <c r="N96" s="443" t="s">
        <v>1087</v>
      </c>
      <c r="O96" s="443" t="s">
        <v>1088</v>
      </c>
      <c r="P96" s="443" t="s">
        <v>1089</v>
      </c>
      <c r="Q96" s="444" t="s">
        <v>1090</v>
      </c>
      <c r="R96" s="445" t="s">
        <v>1080</v>
      </c>
      <c r="S96" s="442" t="s">
        <v>1079</v>
      </c>
      <c r="T96" s="442" t="s">
        <v>1091</v>
      </c>
      <c r="U96" s="969" t="str">
        <f t="shared" si="4"/>
        <v>365.4</v>
      </c>
      <c r="V96" s="970"/>
      <c r="W96" s="971" t="str">
        <f t="shared" si="8"/>
        <v>9.8</v>
      </c>
      <c r="X96" s="972"/>
      <c r="Y96" s="971" t="str">
        <f t="shared" si="9"/>
        <v>79.1</v>
      </c>
      <c r="Z96" s="972"/>
      <c r="AA96" s="446">
        <f t="shared" si="7"/>
        <v>12</v>
      </c>
      <c r="AB96" s="355"/>
      <c r="AC96" s="355"/>
      <c r="AD96" s="355"/>
    </row>
    <row r="97" spans="1:30" s="21" customFormat="1" ht="13.5" customHeight="1" x14ac:dyDescent="0.15">
      <c r="A97" s="950" t="s">
        <v>67</v>
      </c>
      <c r="B97" s="951"/>
      <c r="C97" s="447"/>
      <c r="D97" s="448" t="s">
        <v>390</v>
      </c>
      <c r="E97" s="449" t="s">
        <v>104</v>
      </c>
      <c r="F97" s="420" t="s">
        <v>1092</v>
      </c>
      <c r="G97" s="421" t="s">
        <v>1093</v>
      </c>
      <c r="H97" s="418" t="s">
        <v>1094</v>
      </c>
      <c r="I97" s="418" t="s">
        <v>1092</v>
      </c>
      <c r="J97" s="418" t="s">
        <v>1094</v>
      </c>
      <c r="K97" s="418" t="s">
        <v>1094</v>
      </c>
      <c r="L97" s="417" t="s">
        <v>1094</v>
      </c>
      <c r="M97" s="417" t="s">
        <v>1093</v>
      </c>
      <c r="N97" s="417" t="s">
        <v>1094</v>
      </c>
      <c r="O97" s="417" t="s">
        <v>1094</v>
      </c>
      <c r="P97" s="417" t="s">
        <v>1093</v>
      </c>
      <c r="Q97" s="419" t="s">
        <v>1095</v>
      </c>
      <c r="R97" s="420" t="s">
        <v>1093</v>
      </c>
      <c r="S97" s="421" t="s">
        <v>1094</v>
      </c>
      <c r="T97" s="421" t="s">
        <v>1092</v>
      </c>
      <c r="U97" s="956" t="str">
        <f t="shared" si="4"/>
        <v>0.03</v>
      </c>
      <c r="V97" s="957"/>
      <c r="W97" s="958" t="str">
        <f t="shared" si="8"/>
        <v>&lt;0.02</v>
      </c>
      <c r="X97" s="957"/>
      <c r="Y97" s="958" t="str">
        <f t="shared" si="9"/>
        <v>&lt;0.02</v>
      </c>
      <c r="Z97" s="957"/>
      <c r="AA97" s="422">
        <f t="shared" si="7"/>
        <v>12</v>
      </c>
      <c r="AB97" s="355"/>
      <c r="AC97" s="355"/>
      <c r="AD97" s="355"/>
    </row>
    <row r="98" spans="1:30" s="21" customFormat="1" ht="13.5" customHeight="1" x14ac:dyDescent="0.15">
      <c r="A98" s="952"/>
      <c r="B98" s="953"/>
      <c r="C98" s="4"/>
      <c r="D98" s="3" t="s">
        <v>1096</v>
      </c>
      <c r="E98" s="451" t="s">
        <v>104</v>
      </c>
      <c r="F98" s="369" t="s">
        <v>1097</v>
      </c>
      <c r="G98" s="372" t="s">
        <v>1098</v>
      </c>
      <c r="H98" s="370" t="s">
        <v>1099</v>
      </c>
      <c r="I98" s="370" t="s">
        <v>1100</v>
      </c>
      <c r="J98" s="370" t="s">
        <v>1097</v>
      </c>
      <c r="K98" s="370" t="s">
        <v>1101</v>
      </c>
      <c r="L98" s="392" t="s">
        <v>1097</v>
      </c>
      <c r="M98" s="392" t="s">
        <v>1102</v>
      </c>
      <c r="N98" s="392" t="s">
        <v>1100</v>
      </c>
      <c r="O98" s="392" t="s">
        <v>1097</v>
      </c>
      <c r="P98" s="392" t="s">
        <v>1103</v>
      </c>
      <c r="Q98" s="424" t="s">
        <v>1101</v>
      </c>
      <c r="R98" s="369" t="s">
        <v>1098</v>
      </c>
      <c r="S98" s="372" t="s">
        <v>1104</v>
      </c>
      <c r="T98" s="372" t="s">
        <v>1097</v>
      </c>
      <c r="U98" s="947" t="str">
        <f t="shared" si="4"/>
        <v>0.9</v>
      </c>
      <c r="V98" s="948"/>
      <c r="W98" s="949" t="str">
        <f t="shared" si="8"/>
        <v>&lt;0.5</v>
      </c>
      <c r="X98" s="948"/>
      <c r="Y98" s="949" t="str">
        <f t="shared" si="9"/>
        <v>&lt;0.5</v>
      </c>
      <c r="Z98" s="948"/>
      <c r="AA98" s="425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2"/>
      <c r="B99" s="953"/>
      <c r="C99" s="4"/>
      <c r="D99" s="452" t="s">
        <v>1105</v>
      </c>
      <c r="E99" s="453" t="s">
        <v>1106</v>
      </c>
      <c r="F99" s="369" t="s">
        <v>1107</v>
      </c>
      <c r="G99" s="372" t="s">
        <v>1108</v>
      </c>
      <c r="H99" s="370" t="s">
        <v>1109</v>
      </c>
      <c r="I99" s="370" t="s">
        <v>1110</v>
      </c>
      <c r="J99" s="370" t="s">
        <v>1111</v>
      </c>
      <c r="K99" s="370" t="s">
        <v>1112</v>
      </c>
      <c r="L99" s="392" t="s">
        <v>1113</v>
      </c>
      <c r="M99" s="392" t="s">
        <v>1114</v>
      </c>
      <c r="N99" s="392" t="s">
        <v>1115</v>
      </c>
      <c r="O99" s="392" t="s">
        <v>1113</v>
      </c>
      <c r="P99" s="392" t="s">
        <v>1116</v>
      </c>
      <c r="Q99" s="424" t="s">
        <v>1117</v>
      </c>
      <c r="R99" s="369" t="s">
        <v>1110</v>
      </c>
      <c r="S99" s="372" t="s">
        <v>1107</v>
      </c>
      <c r="T99" s="372" t="s">
        <v>1118</v>
      </c>
      <c r="U99" s="947" t="str">
        <f t="shared" si="4"/>
        <v>0.246</v>
      </c>
      <c r="V99" s="948"/>
      <c r="W99" s="949" t="str">
        <f t="shared" si="8"/>
        <v>0.101</v>
      </c>
      <c r="X99" s="948"/>
      <c r="Y99" s="949" t="str">
        <f t="shared" si="9"/>
        <v>0.176</v>
      </c>
      <c r="Z99" s="948"/>
      <c r="AA99" s="425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1119</v>
      </c>
      <c r="E100" s="453" t="s">
        <v>104</v>
      </c>
      <c r="F100" s="369" t="s">
        <v>1120</v>
      </c>
      <c r="G100" s="372" t="s">
        <v>1121</v>
      </c>
      <c r="H100" s="370" t="s">
        <v>1122</v>
      </c>
      <c r="I100" s="370" t="s">
        <v>1123</v>
      </c>
      <c r="J100" s="370" t="s">
        <v>1120</v>
      </c>
      <c r="K100" s="370" t="s">
        <v>1122</v>
      </c>
      <c r="L100" s="392" t="s">
        <v>1124</v>
      </c>
      <c r="M100" s="392" t="s">
        <v>1125</v>
      </c>
      <c r="N100" s="392" t="s">
        <v>1126</v>
      </c>
      <c r="O100" s="392" t="s">
        <v>1127</v>
      </c>
      <c r="P100" s="392" t="s">
        <v>1120</v>
      </c>
      <c r="Q100" s="424" t="s">
        <v>1128</v>
      </c>
      <c r="R100" s="369" t="s">
        <v>1129</v>
      </c>
      <c r="S100" s="372" t="s">
        <v>1124</v>
      </c>
      <c r="T100" s="372" t="s">
        <v>1130</v>
      </c>
      <c r="U100" s="947" t="str">
        <f t="shared" si="4"/>
        <v>28</v>
      </c>
      <c r="V100" s="948"/>
      <c r="W100" s="949" t="str">
        <f t="shared" si="8"/>
        <v>3</v>
      </c>
      <c r="X100" s="948"/>
      <c r="Y100" s="949" t="str">
        <f t="shared" si="9"/>
        <v>8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3" t="s">
        <v>68</v>
      </c>
      <c r="E101" s="453" t="s">
        <v>104</v>
      </c>
      <c r="F101" s="391" t="s">
        <v>122</v>
      </c>
      <c r="G101" s="394" t="s">
        <v>122</v>
      </c>
      <c r="H101" s="392" t="s">
        <v>122</v>
      </c>
      <c r="I101" s="370" t="s">
        <v>1131</v>
      </c>
      <c r="J101" s="392" t="s">
        <v>122</v>
      </c>
      <c r="K101" s="392" t="s">
        <v>122</v>
      </c>
      <c r="L101" s="392" t="s">
        <v>122</v>
      </c>
      <c r="M101" s="392" t="s">
        <v>122</v>
      </c>
      <c r="N101" s="392" t="s">
        <v>122</v>
      </c>
      <c r="O101" s="392" t="s">
        <v>122</v>
      </c>
      <c r="P101" s="392" t="s">
        <v>122</v>
      </c>
      <c r="Q101" s="424" t="s">
        <v>122</v>
      </c>
      <c r="R101" s="369" t="s">
        <v>1132</v>
      </c>
      <c r="S101" s="372" t="s">
        <v>1132</v>
      </c>
      <c r="T101" s="372" t="s">
        <v>1131</v>
      </c>
      <c r="U101" s="947" t="str">
        <f t="shared" si="4"/>
        <v>2.7</v>
      </c>
      <c r="V101" s="948"/>
      <c r="W101" s="949" t="str">
        <f t="shared" si="8"/>
        <v>-</v>
      </c>
      <c r="X101" s="948"/>
      <c r="Y101" s="949" t="str">
        <f t="shared" si="9"/>
        <v>-</v>
      </c>
      <c r="Z101" s="948"/>
      <c r="AA101" s="425">
        <f t="shared" si="7"/>
        <v>1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1133</v>
      </c>
      <c r="E102" s="453" t="s">
        <v>104</v>
      </c>
      <c r="F102" s="369" t="s">
        <v>1134</v>
      </c>
      <c r="G102" s="372" t="s">
        <v>1135</v>
      </c>
      <c r="H102" s="370" t="s">
        <v>1136</v>
      </c>
      <c r="I102" s="370" t="s">
        <v>1137</v>
      </c>
      <c r="J102" s="370" t="s">
        <v>1138</v>
      </c>
      <c r="K102" s="370" t="s">
        <v>1139</v>
      </c>
      <c r="L102" s="392" t="s">
        <v>1140</v>
      </c>
      <c r="M102" s="392" t="s">
        <v>1141</v>
      </c>
      <c r="N102" s="392" t="s">
        <v>1142</v>
      </c>
      <c r="O102" s="392" t="s">
        <v>1143</v>
      </c>
      <c r="P102" s="392" t="s">
        <v>1144</v>
      </c>
      <c r="Q102" s="424" t="s">
        <v>1145</v>
      </c>
      <c r="R102" s="369" t="s">
        <v>1146</v>
      </c>
      <c r="S102" s="372" t="s">
        <v>1147</v>
      </c>
      <c r="T102" s="372" t="s">
        <v>1148</v>
      </c>
      <c r="U102" s="947" t="str">
        <f t="shared" si="4"/>
        <v>12.0</v>
      </c>
      <c r="V102" s="948"/>
      <c r="W102" s="949" t="str">
        <f t="shared" si="8"/>
        <v>6.6</v>
      </c>
      <c r="X102" s="948"/>
      <c r="Y102" s="949" t="str">
        <f t="shared" si="6"/>
        <v>9.7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69</v>
      </c>
      <c r="E103" s="453" t="s">
        <v>104</v>
      </c>
      <c r="F103" s="391" t="s">
        <v>122</v>
      </c>
      <c r="G103" s="394" t="s">
        <v>122</v>
      </c>
      <c r="H103" s="392" t="s">
        <v>122</v>
      </c>
      <c r="I103" s="370" t="s">
        <v>1150</v>
      </c>
      <c r="J103" s="392" t="s">
        <v>122</v>
      </c>
      <c r="K103" s="392" t="s">
        <v>122</v>
      </c>
      <c r="L103" s="392" t="s">
        <v>122</v>
      </c>
      <c r="M103" s="392" t="s">
        <v>122</v>
      </c>
      <c r="N103" s="392" t="s">
        <v>122</v>
      </c>
      <c r="O103" s="392" t="s">
        <v>122</v>
      </c>
      <c r="P103" s="392" t="s">
        <v>122</v>
      </c>
      <c r="Q103" s="424" t="s">
        <v>122</v>
      </c>
      <c r="R103" s="369" t="s">
        <v>1150</v>
      </c>
      <c r="S103" s="372" t="s">
        <v>1150</v>
      </c>
      <c r="T103" s="372" t="s">
        <v>1150</v>
      </c>
      <c r="U103" s="947" t="str">
        <f t="shared" si="4"/>
        <v>&lt;1.0</v>
      </c>
      <c r="V103" s="948"/>
      <c r="W103" s="949" t="str">
        <f t="shared" si="8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49" t="s">
        <v>70</v>
      </c>
      <c r="E104" s="453" t="s">
        <v>104</v>
      </c>
      <c r="F104" s="369" t="s">
        <v>1151</v>
      </c>
      <c r="G104" s="372" t="s">
        <v>1152</v>
      </c>
      <c r="H104" s="370" t="s">
        <v>1153</v>
      </c>
      <c r="I104" s="370" t="s">
        <v>1154</v>
      </c>
      <c r="J104" s="370" t="s">
        <v>1155</v>
      </c>
      <c r="K104" s="370" t="s">
        <v>1156</v>
      </c>
      <c r="L104" s="392" t="s">
        <v>1157</v>
      </c>
      <c r="M104" s="392" t="s">
        <v>1158</v>
      </c>
      <c r="N104" s="392" t="s">
        <v>1159</v>
      </c>
      <c r="O104" s="392" t="s">
        <v>1160</v>
      </c>
      <c r="P104" s="392" t="s">
        <v>1161</v>
      </c>
      <c r="Q104" s="424" t="s">
        <v>1162</v>
      </c>
      <c r="R104" s="369" t="s">
        <v>1153</v>
      </c>
      <c r="S104" s="372" t="s">
        <v>1152</v>
      </c>
      <c r="T104" s="372" t="s">
        <v>1163</v>
      </c>
      <c r="U104" s="947" t="str">
        <f t="shared" si="4"/>
        <v>22.4</v>
      </c>
      <c r="V104" s="948"/>
      <c r="W104" s="949" t="str">
        <f t="shared" si="5"/>
        <v>13.2</v>
      </c>
      <c r="X104" s="948"/>
      <c r="Y104" s="949" t="str">
        <f t="shared" si="6"/>
        <v>18.8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71</v>
      </c>
      <c r="E105" s="453" t="s">
        <v>104</v>
      </c>
      <c r="F105" s="369" t="s">
        <v>1164</v>
      </c>
      <c r="G105" s="372" t="s">
        <v>1165</v>
      </c>
      <c r="H105" s="370" t="s">
        <v>1166</v>
      </c>
      <c r="I105" s="370" t="s">
        <v>1148</v>
      </c>
      <c r="J105" s="370" t="s">
        <v>1166</v>
      </c>
      <c r="K105" s="370" t="s">
        <v>1167</v>
      </c>
      <c r="L105" s="392" t="s">
        <v>1168</v>
      </c>
      <c r="M105" s="392" t="s">
        <v>1148</v>
      </c>
      <c r="N105" s="392" t="s">
        <v>1169</v>
      </c>
      <c r="O105" s="392" t="s">
        <v>1168</v>
      </c>
      <c r="P105" s="392" t="s">
        <v>1170</v>
      </c>
      <c r="Q105" s="424" t="s">
        <v>1171</v>
      </c>
      <c r="R105" s="369" t="s">
        <v>1171</v>
      </c>
      <c r="S105" s="372" t="s">
        <v>1172</v>
      </c>
      <c r="T105" s="372" t="s">
        <v>1140</v>
      </c>
      <c r="U105" s="947" t="str">
        <f t="shared" si="4"/>
        <v>10.3</v>
      </c>
      <c r="V105" s="948"/>
      <c r="W105" s="949" t="str">
        <f t="shared" si="5"/>
        <v>6.7</v>
      </c>
      <c r="X105" s="948"/>
      <c r="Y105" s="949" t="str">
        <f t="shared" si="6"/>
        <v>9.2</v>
      </c>
      <c r="Z105" s="948"/>
      <c r="AA105" s="425">
        <f t="shared" si="7"/>
        <v>12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72</v>
      </c>
      <c r="E106" s="453" t="s">
        <v>104</v>
      </c>
      <c r="F106" s="369" t="s">
        <v>1146</v>
      </c>
      <c r="G106" s="372" t="s">
        <v>1146</v>
      </c>
      <c r="H106" s="370" t="s">
        <v>1173</v>
      </c>
      <c r="I106" s="370" t="s">
        <v>1174</v>
      </c>
      <c r="J106" s="370" t="s">
        <v>1175</v>
      </c>
      <c r="K106" s="370" t="s">
        <v>1174</v>
      </c>
      <c r="L106" s="392" t="s">
        <v>1176</v>
      </c>
      <c r="M106" s="392" t="s">
        <v>1174</v>
      </c>
      <c r="N106" s="392" t="s">
        <v>1177</v>
      </c>
      <c r="O106" s="392" t="s">
        <v>1151</v>
      </c>
      <c r="P106" s="392" t="s">
        <v>1178</v>
      </c>
      <c r="Q106" s="424" t="s">
        <v>1179</v>
      </c>
      <c r="R106" s="369" t="s">
        <v>1176</v>
      </c>
      <c r="S106" s="372" t="s">
        <v>1146</v>
      </c>
      <c r="T106" s="372" t="s">
        <v>1180</v>
      </c>
      <c r="U106" s="947" t="str">
        <f t="shared" si="4"/>
        <v>18.0</v>
      </c>
      <c r="V106" s="948"/>
      <c r="W106" s="949" t="str">
        <f t="shared" si="5"/>
        <v>12.0</v>
      </c>
      <c r="X106" s="948"/>
      <c r="Y106" s="949" t="str">
        <f t="shared" si="6"/>
        <v>14.2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447</v>
      </c>
      <c r="E107" s="453" t="s">
        <v>104</v>
      </c>
      <c r="F107" s="391" t="s">
        <v>122</v>
      </c>
      <c r="G107" s="394" t="s">
        <v>122</v>
      </c>
      <c r="H107" s="392" t="s">
        <v>122</v>
      </c>
      <c r="I107" s="370" t="s">
        <v>1181</v>
      </c>
      <c r="J107" s="392" t="s">
        <v>122</v>
      </c>
      <c r="K107" s="392" t="s">
        <v>122</v>
      </c>
      <c r="L107" s="392" t="s">
        <v>122</v>
      </c>
      <c r="M107" s="392" t="s">
        <v>122</v>
      </c>
      <c r="N107" s="392" t="s">
        <v>122</v>
      </c>
      <c r="O107" s="392" t="s">
        <v>122</v>
      </c>
      <c r="P107" s="392" t="s">
        <v>122</v>
      </c>
      <c r="Q107" s="424" t="s">
        <v>122</v>
      </c>
      <c r="R107" s="369" t="s">
        <v>1181</v>
      </c>
      <c r="S107" s="372" t="s">
        <v>1181</v>
      </c>
      <c r="T107" s="372" t="s">
        <v>1181</v>
      </c>
      <c r="U107" s="947" t="str">
        <f t="shared" si="4"/>
        <v>12.5</v>
      </c>
      <c r="V107" s="948"/>
      <c r="W107" s="949" t="str">
        <f t="shared" si="5"/>
        <v>-</v>
      </c>
      <c r="X107" s="948"/>
      <c r="Y107" s="949" t="str">
        <f t="shared" si="6"/>
        <v>-</v>
      </c>
      <c r="Z107" s="948"/>
      <c r="AA107" s="425">
        <f t="shared" si="7"/>
        <v>1</v>
      </c>
      <c r="AB107" s="355"/>
      <c r="AC107" s="355"/>
      <c r="AD107" s="355"/>
    </row>
    <row r="108" spans="1:30" s="25" customFormat="1" ht="13.5" customHeight="1" x14ac:dyDescent="0.15">
      <c r="A108" s="952"/>
      <c r="B108" s="953"/>
      <c r="C108" s="4"/>
      <c r="D108" s="3" t="s">
        <v>73</v>
      </c>
      <c r="E108" s="453" t="s">
        <v>104</v>
      </c>
      <c r="F108" s="391" t="s">
        <v>122</v>
      </c>
      <c r="G108" s="394" t="s">
        <v>122</v>
      </c>
      <c r="H108" s="392" t="s">
        <v>122</v>
      </c>
      <c r="I108" s="370" t="s">
        <v>1182</v>
      </c>
      <c r="J108" s="392" t="s">
        <v>122</v>
      </c>
      <c r="K108" s="392" t="s">
        <v>122</v>
      </c>
      <c r="L108" s="392" t="s">
        <v>122</v>
      </c>
      <c r="M108" s="392" t="s">
        <v>122</v>
      </c>
      <c r="N108" s="392" t="s">
        <v>122</v>
      </c>
      <c r="O108" s="392" t="s">
        <v>122</v>
      </c>
      <c r="P108" s="392" t="s">
        <v>122</v>
      </c>
      <c r="Q108" s="424" t="s">
        <v>122</v>
      </c>
      <c r="R108" s="369" t="s">
        <v>1182</v>
      </c>
      <c r="S108" s="372" t="s">
        <v>1182</v>
      </c>
      <c r="T108" s="372" t="s">
        <v>1182</v>
      </c>
      <c r="U108" s="947" t="str">
        <f t="shared" si="4"/>
        <v>3.2</v>
      </c>
      <c r="V108" s="948"/>
      <c r="W108" s="949" t="str">
        <f t="shared" si="5"/>
        <v>-</v>
      </c>
      <c r="X108" s="948"/>
      <c r="Y108" s="949" t="str">
        <f t="shared" si="6"/>
        <v>-</v>
      </c>
      <c r="Z108" s="948"/>
      <c r="AA108" s="425">
        <f t="shared" si="7"/>
        <v>1</v>
      </c>
      <c r="AB108" s="454"/>
      <c r="AC108" s="454"/>
      <c r="AD108" s="454"/>
    </row>
    <row r="109" spans="1:30" s="25" customFormat="1" ht="13.5" customHeight="1" x14ac:dyDescent="0.15">
      <c r="A109" s="952"/>
      <c r="B109" s="953"/>
      <c r="C109" s="4"/>
      <c r="D109" s="49" t="s">
        <v>74</v>
      </c>
      <c r="E109" s="453" t="s">
        <v>1183</v>
      </c>
      <c r="F109" s="369" t="s">
        <v>1184</v>
      </c>
      <c r="G109" s="372" t="s">
        <v>1185</v>
      </c>
      <c r="H109" s="370" t="s">
        <v>1186</v>
      </c>
      <c r="I109" s="370" t="s">
        <v>1187</v>
      </c>
      <c r="J109" s="370" t="s">
        <v>1188</v>
      </c>
      <c r="K109" s="370" t="s">
        <v>1189</v>
      </c>
      <c r="L109" s="392" t="s">
        <v>1188</v>
      </c>
      <c r="M109" s="392" t="s">
        <v>1190</v>
      </c>
      <c r="N109" s="392" t="s">
        <v>1191</v>
      </c>
      <c r="O109" s="392" t="s">
        <v>1192</v>
      </c>
      <c r="P109" s="392" t="s">
        <v>1193</v>
      </c>
      <c r="Q109" s="424" t="s">
        <v>1194</v>
      </c>
      <c r="R109" s="369" t="s">
        <v>1195</v>
      </c>
      <c r="S109" s="372" t="s">
        <v>1196</v>
      </c>
      <c r="T109" s="372" t="s">
        <v>1191</v>
      </c>
      <c r="U109" s="947" t="str">
        <f t="shared" si="4"/>
        <v>132</v>
      </c>
      <c r="V109" s="948"/>
      <c r="W109" s="949" t="str">
        <f t="shared" si="5"/>
        <v>81</v>
      </c>
      <c r="X109" s="948"/>
      <c r="Y109" s="949" t="str">
        <f t="shared" si="6"/>
        <v>111</v>
      </c>
      <c r="Z109" s="948"/>
      <c r="AA109" s="425">
        <f t="shared" si="7"/>
        <v>12</v>
      </c>
      <c r="AB109" s="454"/>
      <c r="AC109" s="454"/>
      <c r="AD109" s="454"/>
    </row>
    <row r="110" spans="1:30" s="25" customFormat="1" ht="13.5" customHeight="1" x14ac:dyDescent="0.15">
      <c r="A110" s="952"/>
      <c r="B110" s="953"/>
      <c r="C110" s="4"/>
      <c r="D110" s="49" t="s">
        <v>75</v>
      </c>
      <c r="E110" s="453" t="s">
        <v>104</v>
      </c>
      <c r="F110" s="369" t="s">
        <v>1197</v>
      </c>
      <c r="G110" s="372" t="s">
        <v>1198</v>
      </c>
      <c r="H110" s="370" t="s">
        <v>1199</v>
      </c>
      <c r="I110" s="370" t="s">
        <v>1200</v>
      </c>
      <c r="J110" s="370" t="s">
        <v>1202</v>
      </c>
      <c r="K110" s="370" t="s">
        <v>1203</v>
      </c>
      <c r="L110" s="392" t="s">
        <v>1204</v>
      </c>
      <c r="M110" s="392" t="s">
        <v>1205</v>
      </c>
      <c r="N110" s="392" t="s">
        <v>1206</v>
      </c>
      <c r="O110" s="392" t="s">
        <v>1208</v>
      </c>
      <c r="P110" s="392" t="s">
        <v>1209</v>
      </c>
      <c r="Q110" s="424" t="s">
        <v>1210</v>
      </c>
      <c r="R110" s="369" t="s">
        <v>1210</v>
      </c>
      <c r="S110" s="372" t="s">
        <v>1203</v>
      </c>
      <c r="T110" s="372" t="s">
        <v>1211</v>
      </c>
      <c r="U110" s="947" t="str">
        <f t="shared" si="4"/>
        <v>0.049</v>
      </c>
      <c r="V110" s="948"/>
      <c r="W110" s="949" t="str">
        <f t="shared" si="5"/>
        <v>&lt;0.005</v>
      </c>
      <c r="X110" s="948"/>
      <c r="Y110" s="949" t="str">
        <f t="shared" si="6"/>
        <v>0.021</v>
      </c>
      <c r="Z110" s="948"/>
      <c r="AA110" s="425">
        <f t="shared" si="7"/>
        <v>12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76</v>
      </c>
      <c r="E111" s="453" t="s">
        <v>104</v>
      </c>
      <c r="F111" s="391" t="s">
        <v>122</v>
      </c>
      <c r="G111" s="394" t="s">
        <v>122</v>
      </c>
      <c r="H111" s="392" t="s">
        <v>122</v>
      </c>
      <c r="I111" s="370" t="s">
        <v>1212</v>
      </c>
      <c r="J111" s="392" t="s">
        <v>122</v>
      </c>
      <c r="K111" s="392" t="s">
        <v>122</v>
      </c>
      <c r="L111" s="392" t="s">
        <v>122</v>
      </c>
      <c r="M111" s="392" t="s">
        <v>122</v>
      </c>
      <c r="N111" s="392" t="s">
        <v>122</v>
      </c>
      <c r="O111" s="392" t="s">
        <v>122</v>
      </c>
      <c r="P111" s="392" t="s">
        <v>122</v>
      </c>
      <c r="Q111" s="424" t="s">
        <v>122</v>
      </c>
      <c r="R111" s="369" t="s">
        <v>1212</v>
      </c>
      <c r="S111" s="372" t="s">
        <v>1212</v>
      </c>
      <c r="T111" s="372" t="s">
        <v>1212</v>
      </c>
      <c r="U111" s="947" t="str">
        <f t="shared" si="4"/>
        <v>1.2</v>
      </c>
      <c r="V111" s="948"/>
      <c r="W111" s="949" t="str">
        <f t="shared" si="5"/>
        <v>-</v>
      </c>
      <c r="X111" s="948"/>
      <c r="Y111" s="949" t="str">
        <f t="shared" si="6"/>
        <v>-</v>
      </c>
      <c r="Z111" s="948"/>
      <c r="AA111" s="425">
        <f t="shared" si="7"/>
        <v>1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3" t="s">
        <v>77</v>
      </c>
      <c r="E112" s="453" t="s">
        <v>104</v>
      </c>
      <c r="F112" s="497" t="s">
        <v>122</v>
      </c>
      <c r="G112" s="498" t="s">
        <v>122</v>
      </c>
      <c r="H112" s="499" t="s">
        <v>122</v>
      </c>
      <c r="I112" s="499" t="s">
        <v>122</v>
      </c>
      <c r="J112" s="499" t="s">
        <v>122</v>
      </c>
      <c r="K112" s="499" t="s">
        <v>122</v>
      </c>
      <c r="L112" s="499" t="s">
        <v>122</v>
      </c>
      <c r="M112" s="499" t="s">
        <v>122</v>
      </c>
      <c r="N112" s="499" t="s">
        <v>1208</v>
      </c>
      <c r="O112" s="499" t="s">
        <v>122</v>
      </c>
      <c r="P112" s="499" t="s">
        <v>122</v>
      </c>
      <c r="Q112" s="500" t="s">
        <v>122</v>
      </c>
      <c r="R112" s="427">
        <v>3.3000000000000002E-2</v>
      </c>
      <c r="S112" s="387">
        <v>3.3000000000000002E-2</v>
      </c>
      <c r="T112" s="387">
        <v>3.3000000000000002E-2</v>
      </c>
      <c r="U112" s="947">
        <f t="shared" si="4"/>
        <v>3.3000000000000002E-2</v>
      </c>
      <c r="V112" s="948"/>
      <c r="W112" s="949" t="str">
        <f t="shared" si="5"/>
        <v>-</v>
      </c>
      <c r="X112" s="948"/>
      <c r="Y112" s="949" t="str">
        <f t="shared" si="6"/>
        <v>-</v>
      </c>
      <c r="Z112" s="948"/>
      <c r="AA112" s="425">
        <f t="shared" si="7"/>
        <v>1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1" t="s">
        <v>78</v>
      </c>
      <c r="E113" s="453" t="s">
        <v>104</v>
      </c>
      <c r="F113" s="497" t="s">
        <v>122</v>
      </c>
      <c r="G113" s="498" t="s">
        <v>122</v>
      </c>
      <c r="H113" s="499" t="s">
        <v>122</v>
      </c>
      <c r="I113" s="499" t="s">
        <v>122</v>
      </c>
      <c r="J113" s="499" t="s">
        <v>122</v>
      </c>
      <c r="K113" s="499" t="s">
        <v>122</v>
      </c>
      <c r="L113" s="499" t="s">
        <v>122</v>
      </c>
      <c r="M113" s="499" t="s">
        <v>122</v>
      </c>
      <c r="N113" s="499" t="s">
        <v>1213</v>
      </c>
      <c r="O113" s="499" t="s">
        <v>122</v>
      </c>
      <c r="P113" s="499" t="s">
        <v>122</v>
      </c>
      <c r="Q113" s="500" t="s">
        <v>122</v>
      </c>
      <c r="R113" s="427">
        <v>1.6E-2</v>
      </c>
      <c r="S113" s="387">
        <v>1.6E-2</v>
      </c>
      <c r="T113" s="387">
        <v>1.6E-2</v>
      </c>
      <c r="U113" s="947">
        <f t="shared" si="4"/>
        <v>1.6E-2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26" t="s">
        <v>79</v>
      </c>
      <c r="E114" s="453" t="s">
        <v>104</v>
      </c>
      <c r="F114" s="497" t="s">
        <v>122</v>
      </c>
      <c r="G114" s="498" t="s">
        <v>122</v>
      </c>
      <c r="H114" s="499" t="s">
        <v>122</v>
      </c>
      <c r="I114" s="499" t="s">
        <v>122</v>
      </c>
      <c r="J114" s="499" t="s">
        <v>122</v>
      </c>
      <c r="K114" s="499" t="s">
        <v>122</v>
      </c>
      <c r="L114" s="499" t="s">
        <v>122</v>
      </c>
      <c r="M114" s="499" t="s">
        <v>122</v>
      </c>
      <c r="N114" s="499" t="s">
        <v>1202</v>
      </c>
      <c r="O114" s="499" t="s">
        <v>122</v>
      </c>
      <c r="P114" s="499" t="s">
        <v>122</v>
      </c>
      <c r="Q114" s="500" t="s">
        <v>122</v>
      </c>
      <c r="R114" s="427">
        <v>5.0000000000000001E-3</v>
      </c>
      <c r="S114" s="387">
        <v>5.0000000000000001E-3</v>
      </c>
      <c r="T114" s="387">
        <v>5.0000000000000001E-3</v>
      </c>
      <c r="U114" s="947">
        <f t="shared" si="4"/>
        <v>5.0000000000000001E-3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36" customFormat="1" ht="13.5" customHeight="1" x14ac:dyDescent="0.15">
      <c r="A115" s="952"/>
      <c r="B115" s="953"/>
      <c r="C115" s="4"/>
      <c r="D115" s="26" t="s">
        <v>80</v>
      </c>
      <c r="E115" s="453" t="s">
        <v>104</v>
      </c>
      <c r="F115" s="497" t="s">
        <v>122</v>
      </c>
      <c r="G115" s="498" t="s">
        <v>122</v>
      </c>
      <c r="H115" s="499" t="s">
        <v>122</v>
      </c>
      <c r="I115" s="499" t="s">
        <v>122</v>
      </c>
      <c r="J115" s="499" t="s">
        <v>122</v>
      </c>
      <c r="K115" s="499" t="s">
        <v>122</v>
      </c>
      <c r="L115" s="499" t="s">
        <v>122</v>
      </c>
      <c r="M115" s="499" t="s">
        <v>122</v>
      </c>
      <c r="N115" s="499" t="s">
        <v>1214</v>
      </c>
      <c r="O115" s="499" t="s">
        <v>122</v>
      </c>
      <c r="P115" s="499" t="s">
        <v>122</v>
      </c>
      <c r="Q115" s="500" t="s">
        <v>122</v>
      </c>
      <c r="R115" s="427">
        <v>1.0999999999999999E-2</v>
      </c>
      <c r="S115" s="387">
        <v>1.0999999999999999E-2</v>
      </c>
      <c r="T115" s="387">
        <v>1.0999999999999999E-2</v>
      </c>
      <c r="U115" s="947">
        <f t="shared" si="4"/>
        <v>1.0999999999999999E-2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60">
        <f>12-COUNTIF(F115:Q115,"-")</f>
        <v>1</v>
      </c>
      <c r="AB115" s="461"/>
      <c r="AC115" s="461"/>
      <c r="AD115" s="461"/>
    </row>
    <row r="116" spans="1:30" ht="13.5" customHeight="1" x14ac:dyDescent="0.15">
      <c r="A116" s="954"/>
      <c r="B116" s="955"/>
      <c r="C116" s="462"/>
      <c r="D116" s="29" t="s">
        <v>81</v>
      </c>
      <c r="E116" s="463" t="s">
        <v>104</v>
      </c>
      <c r="F116" s="501" t="s">
        <v>122</v>
      </c>
      <c r="G116" s="502" t="s">
        <v>122</v>
      </c>
      <c r="H116" s="503" t="s">
        <v>122</v>
      </c>
      <c r="I116" s="503" t="s">
        <v>122</v>
      </c>
      <c r="J116" s="503" t="s">
        <v>122</v>
      </c>
      <c r="K116" s="503" t="s">
        <v>122</v>
      </c>
      <c r="L116" s="503" t="s">
        <v>122</v>
      </c>
      <c r="M116" s="503" t="s">
        <v>122</v>
      </c>
      <c r="N116" s="504" t="s">
        <v>1062</v>
      </c>
      <c r="O116" s="504" t="s">
        <v>122</v>
      </c>
      <c r="P116" s="504" t="s">
        <v>122</v>
      </c>
      <c r="Q116" s="505" t="s">
        <v>122</v>
      </c>
      <c r="R116" s="470" t="s">
        <v>1062</v>
      </c>
      <c r="S116" s="471" t="s">
        <v>1062</v>
      </c>
      <c r="T116" s="471" t="s">
        <v>1062</v>
      </c>
      <c r="U116" s="941" t="str">
        <f t="shared" si="4"/>
        <v>&lt;0.001</v>
      </c>
      <c r="V116" s="942"/>
      <c r="W116" s="943" t="str">
        <f t="shared" si="5"/>
        <v>-</v>
      </c>
      <c r="X116" s="942"/>
      <c r="Y116" s="943" t="str">
        <f t="shared" si="6"/>
        <v>-</v>
      </c>
      <c r="Z116" s="942"/>
      <c r="AA116" s="472">
        <f>12-COUNTIF(F116:Q116,"-")</f>
        <v>1</v>
      </c>
      <c r="AB116" s="355"/>
      <c r="AC116" s="355"/>
    </row>
    <row r="117" spans="1:30" ht="65.099999999999994" customHeight="1" x14ac:dyDescent="0.15">
      <c r="A117" s="42"/>
      <c r="B117" s="400"/>
      <c r="C117" s="42"/>
      <c r="D117" s="43" t="s">
        <v>119</v>
      </c>
      <c r="E117" s="44"/>
      <c r="F117" s="493" t="s">
        <v>122</v>
      </c>
      <c r="G117" s="130" t="s">
        <v>122</v>
      </c>
      <c r="H117" s="130" t="s">
        <v>122</v>
      </c>
      <c r="I117" s="130" t="s">
        <v>122</v>
      </c>
      <c r="J117" s="130" t="s">
        <v>122</v>
      </c>
      <c r="K117" s="130" t="s">
        <v>122</v>
      </c>
      <c r="L117" s="130" t="s">
        <v>122</v>
      </c>
      <c r="M117" s="130" t="s">
        <v>122</v>
      </c>
      <c r="N117" s="130" t="s">
        <v>122</v>
      </c>
      <c r="O117" s="130" t="s">
        <v>122</v>
      </c>
      <c r="P117" s="130" t="s">
        <v>122</v>
      </c>
      <c r="Q117" s="130" t="s">
        <v>122</v>
      </c>
      <c r="R117" s="403" t="s">
        <v>122</v>
      </c>
      <c r="S117" s="403" t="s">
        <v>122</v>
      </c>
      <c r="T117" s="404" t="s">
        <v>122</v>
      </c>
      <c r="U117" s="944" t="s">
        <v>1042</v>
      </c>
      <c r="V117" s="945"/>
      <c r="W117" s="946" t="s">
        <v>1042</v>
      </c>
      <c r="X117" s="945"/>
      <c r="Y117" s="946" t="s">
        <v>1042</v>
      </c>
      <c r="Z117" s="945"/>
      <c r="AA117" s="405" t="s">
        <v>1042</v>
      </c>
    </row>
  </sheetData>
  <mergeCells count="343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7:V67"/>
    <mergeCell ref="W67:X67"/>
    <mergeCell ref="Y67:Z67"/>
    <mergeCell ref="U68:V68"/>
    <mergeCell ref="W68:X68"/>
    <mergeCell ref="Y68:Z68"/>
    <mergeCell ref="U64:V64"/>
    <mergeCell ref="W64:X64"/>
    <mergeCell ref="Y64:Z64"/>
    <mergeCell ref="U65:V65"/>
    <mergeCell ref="W65:X65"/>
    <mergeCell ref="Y65:Z65"/>
    <mergeCell ref="U66:V66"/>
    <mergeCell ref="W66:X66"/>
    <mergeCell ref="Y66:Z66"/>
    <mergeCell ref="U71:V71"/>
    <mergeCell ref="W71:X71"/>
    <mergeCell ref="Y71:Z71"/>
    <mergeCell ref="U72:V72"/>
    <mergeCell ref="W72:X72"/>
    <mergeCell ref="Y72:Z72"/>
    <mergeCell ref="U69:V69"/>
    <mergeCell ref="W69:X69"/>
    <mergeCell ref="Y69:Z69"/>
    <mergeCell ref="U70:V70"/>
    <mergeCell ref="W70:X70"/>
    <mergeCell ref="Y70:Z70"/>
    <mergeCell ref="U75:V75"/>
    <mergeCell ref="W75:X75"/>
    <mergeCell ref="Y75:Z75"/>
    <mergeCell ref="U76:V76"/>
    <mergeCell ref="W76:X76"/>
    <mergeCell ref="Y76:Z76"/>
    <mergeCell ref="U73:V73"/>
    <mergeCell ref="W73:X73"/>
    <mergeCell ref="Y73:Z73"/>
    <mergeCell ref="U74:V74"/>
    <mergeCell ref="W74:X74"/>
    <mergeCell ref="Y74:Z74"/>
    <mergeCell ref="U79:V79"/>
    <mergeCell ref="W79:X79"/>
    <mergeCell ref="Y79:Z79"/>
    <mergeCell ref="U80:V80"/>
    <mergeCell ref="W80:X80"/>
    <mergeCell ref="Y80:Z80"/>
    <mergeCell ref="U77:V77"/>
    <mergeCell ref="W77:X77"/>
    <mergeCell ref="Y77:Z77"/>
    <mergeCell ref="U78:V78"/>
    <mergeCell ref="W78:X78"/>
    <mergeCell ref="Y78:Z78"/>
    <mergeCell ref="U83:V83"/>
    <mergeCell ref="W83:X83"/>
    <mergeCell ref="Y83:Z83"/>
    <mergeCell ref="U84:V84"/>
    <mergeCell ref="W84:X84"/>
    <mergeCell ref="Y84:Z84"/>
    <mergeCell ref="U81:V81"/>
    <mergeCell ref="W81:X81"/>
    <mergeCell ref="Y81:Z81"/>
    <mergeCell ref="U82:V82"/>
    <mergeCell ref="W82:X82"/>
    <mergeCell ref="Y82:Z82"/>
    <mergeCell ref="U87:V87"/>
    <mergeCell ref="W87:X87"/>
    <mergeCell ref="Y87:Z87"/>
    <mergeCell ref="U88:V88"/>
    <mergeCell ref="W88:X88"/>
    <mergeCell ref="Y88:Z88"/>
    <mergeCell ref="U85:V85"/>
    <mergeCell ref="W85:X85"/>
    <mergeCell ref="Y85:Z85"/>
    <mergeCell ref="U86:V86"/>
    <mergeCell ref="W86:X86"/>
    <mergeCell ref="Y86:Z86"/>
    <mergeCell ref="U91:V91"/>
    <mergeCell ref="W91:X91"/>
    <mergeCell ref="Y91:Z91"/>
    <mergeCell ref="U92:V92"/>
    <mergeCell ref="W92:X92"/>
    <mergeCell ref="Y92:Z92"/>
    <mergeCell ref="U89:V89"/>
    <mergeCell ref="W89:X89"/>
    <mergeCell ref="Y89:Z89"/>
    <mergeCell ref="U90:V90"/>
    <mergeCell ref="W90:X90"/>
    <mergeCell ref="Y90:Z90"/>
    <mergeCell ref="A95:B96"/>
    <mergeCell ref="U95:V95"/>
    <mergeCell ref="W95:X95"/>
    <mergeCell ref="Y95:Z95"/>
    <mergeCell ref="U96:V96"/>
    <mergeCell ref="W96:X96"/>
    <mergeCell ref="Y96:Z96"/>
    <mergeCell ref="U93:V93"/>
    <mergeCell ref="W93:X93"/>
    <mergeCell ref="Y93:Z93"/>
    <mergeCell ref="U94:V94"/>
    <mergeCell ref="W94:X94"/>
    <mergeCell ref="Y94:Z94"/>
    <mergeCell ref="A65:A94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="70" zoomScaleNormal="100" zoomScaleSheetLayoutView="70" workbookViewId="0">
      <selection activeCell="AC50" sqref="AC50"/>
    </sheetView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5.625" style="53" hidden="1" customWidth="1"/>
    <col min="21" max="27" width="4.375" style="53" customWidth="1"/>
    <col min="28" max="30" width="8.875" style="14"/>
    <col min="31" max="16384" width="8.875" style="7"/>
  </cols>
  <sheetData>
    <row r="1" spans="1:30" ht="13.5" x14ac:dyDescent="0.15">
      <c r="D1" s="15" t="s">
        <v>653</v>
      </c>
      <c r="E1" s="9"/>
      <c r="F1" s="11" t="s">
        <v>1215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19" t="s">
        <v>1216</v>
      </c>
      <c r="E3" s="20"/>
      <c r="F3" s="349">
        <v>42830</v>
      </c>
      <c r="G3" s="350">
        <v>42865</v>
      </c>
      <c r="H3" s="350">
        <v>42900</v>
      </c>
      <c r="I3" s="350">
        <v>42942</v>
      </c>
      <c r="J3" s="350">
        <v>42963</v>
      </c>
      <c r="K3" s="350">
        <v>42984</v>
      </c>
      <c r="L3" s="475">
        <v>43019</v>
      </c>
      <c r="M3" s="475">
        <v>43047</v>
      </c>
      <c r="N3" s="475">
        <v>43075</v>
      </c>
      <c r="O3" s="475">
        <v>43110</v>
      </c>
      <c r="P3" s="475">
        <v>43145</v>
      </c>
      <c r="Q3" s="476">
        <v>43166</v>
      </c>
      <c r="R3" s="352" t="s">
        <v>1</v>
      </c>
      <c r="S3" s="353" t="s">
        <v>2</v>
      </c>
      <c r="T3" s="353" t="s">
        <v>3</v>
      </c>
      <c r="U3" s="991" t="s">
        <v>1217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0.36805555555555558</v>
      </c>
      <c r="G4" s="358">
        <v>0.39583333333333331</v>
      </c>
      <c r="H4" s="359">
        <v>0.37013888888888885</v>
      </c>
      <c r="I4" s="359">
        <v>0.375</v>
      </c>
      <c r="J4" s="359">
        <v>0.37638888888888888</v>
      </c>
      <c r="K4" s="359">
        <v>0.38194444444444442</v>
      </c>
      <c r="L4" s="477">
        <v>0.37152777777777773</v>
      </c>
      <c r="M4" s="477">
        <v>0.375</v>
      </c>
      <c r="N4" s="477">
        <v>0.375</v>
      </c>
      <c r="O4" s="477">
        <v>0.37152777777777773</v>
      </c>
      <c r="P4" s="477">
        <v>0.3923611111111111</v>
      </c>
      <c r="Q4" s="478">
        <v>0.38055555555555554</v>
      </c>
      <c r="R4" s="361" t="s">
        <v>122</v>
      </c>
      <c r="S4" s="362" t="s">
        <v>122</v>
      </c>
      <c r="T4" s="362" t="s">
        <v>122</v>
      </c>
      <c r="U4" s="956" t="s">
        <v>1218</v>
      </c>
      <c r="V4" s="957"/>
      <c r="W4" s="958" t="s">
        <v>1218</v>
      </c>
      <c r="X4" s="957"/>
      <c r="Y4" s="958" t="s">
        <v>1219</v>
      </c>
      <c r="Z4" s="957"/>
      <c r="AA4" s="363" t="s">
        <v>220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1220</v>
      </c>
      <c r="G5" s="366" t="s">
        <v>1221</v>
      </c>
      <c r="H5" s="367" t="s">
        <v>1222</v>
      </c>
      <c r="I5" s="367" t="s">
        <v>665</v>
      </c>
      <c r="J5" s="367" t="s">
        <v>1221</v>
      </c>
      <c r="K5" s="367" t="s">
        <v>1221</v>
      </c>
      <c r="L5" s="479" t="s">
        <v>658</v>
      </c>
      <c r="M5" s="479" t="s">
        <v>1223</v>
      </c>
      <c r="N5" s="479" t="s">
        <v>678</v>
      </c>
      <c r="O5" s="479" t="s">
        <v>678</v>
      </c>
      <c r="P5" s="479" t="s">
        <v>1224</v>
      </c>
      <c r="Q5" s="480" t="s">
        <v>1225</v>
      </c>
      <c r="R5" s="369" t="s">
        <v>122</v>
      </c>
      <c r="S5" s="370" t="s">
        <v>122</v>
      </c>
      <c r="T5" s="370" t="s">
        <v>122</v>
      </c>
      <c r="U5" s="947" t="s">
        <v>103</v>
      </c>
      <c r="V5" s="948"/>
      <c r="W5" s="949" t="s">
        <v>103</v>
      </c>
      <c r="X5" s="948"/>
      <c r="Y5" s="949" t="s">
        <v>103</v>
      </c>
      <c r="Z5" s="948"/>
      <c r="AA5" s="371" t="s">
        <v>1226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1227</v>
      </c>
      <c r="G6" s="366" t="s">
        <v>658</v>
      </c>
      <c r="H6" s="367" t="s">
        <v>1228</v>
      </c>
      <c r="I6" s="367" t="s">
        <v>658</v>
      </c>
      <c r="J6" s="367" t="s">
        <v>1229</v>
      </c>
      <c r="K6" s="367" t="s">
        <v>1230</v>
      </c>
      <c r="L6" s="479" t="s">
        <v>660</v>
      </c>
      <c r="M6" s="479" t="s">
        <v>1221</v>
      </c>
      <c r="N6" s="479" t="s">
        <v>1231</v>
      </c>
      <c r="O6" s="479" t="s">
        <v>1232</v>
      </c>
      <c r="P6" s="479" t="s">
        <v>1233</v>
      </c>
      <c r="Q6" s="480" t="s">
        <v>1228</v>
      </c>
      <c r="R6" s="369" t="s">
        <v>122</v>
      </c>
      <c r="S6" s="370" t="s">
        <v>122</v>
      </c>
      <c r="T6" s="370" t="s">
        <v>122</v>
      </c>
      <c r="U6" s="947" t="s">
        <v>656</v>
      </c>
      <c r="V6" s="948"/>
      <c r="W6" s="949" t="s">
        <v>656</v>
      </c>
      <c r="X6" s="948"/>
      <c r="Y6" s="949" t="s">
        <v>103</v>
      </c>
      <c r="Z6" s="948"/>
      <c r="AA6" s="371" t="s">
        <v>656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1234</v>
      </c>
      <c r="F7" s="506">
        <v>19.5</v>
      </c>
      <c r="G7" s="507">
        <v>18.899999999999999</v>
      </c>
      <c r="H7" s="508">
        <v>20.9</v>
      </c>
      <c r="I7" s="508">
        <v>23</v>
      </c>
      <c r="J7" s="508">
        <v>22.5</v>
      </c>
      <c r="K7" s="508">
        <v>24</v>
      </c>
      <c r="L7" s="509">
        <v>20.5</v>
      </c>
      <c r="M7" s="509">
        <v>22.5</v>
      </c>
      <c r="N7" s="509">
        <v>21</v>
      </c>
      <c r="O7" s="509">
        <v>18.5</v>
      </c>
      <c r="P7" s="509">
        <v>17.2</v>
      </c>
      <c r="Q7" s="510">
        <v>20</v>
      </c>
      <c r="R7" s="511" t="s">
        <v>683</v>
      </c>
      <c r="S7" s="512" t="s">
        <v>1235</v>
      </c>
      <c r="T7" s="512" t="s">
        <v>1236</v>
      </c>
      <c r="U7" s="998" t="str">
        <f>R7</f>
        <v>24.0</v>
      </c>
      <c r="V7" s="999"/>
      <c r="W7" s="1000" t="str">
        <f>IF(R7=S7,"-",S7)</f>
        <v>17.2</v>
      </c>
      <c r="X7" s="999"/>
      <c r="Y7" s="1000" t="str">
        <f>IF(R7=T7,"-",T7)</f>
        <v>20.7</v>
      </c>
      <c r="Z7" s="999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1237</v>
      </c>
      <c r="E8" s="30" t="s">
        <v>1238</v>
      </c>
      <c r="F8" s="513">
        <v>5.2</v>
      </c>
      <c r="G8" s="514">
        <v>11.8</v>
      </c>
      <c r="H8" s="515">
        <v>14.3</v>
      </c>
      <c r="I8" s="515">
        <v>17.8</v>
      </c>
      <c r="J8" s="515">
        <v>23</v>
      </c>
      <c r="K8" s="515">
        <v>19.5</v>
      </c>
      <c r="L8" s="516">
        <v>16.899999999999999</v>
      </c>
      <c r="M8" s="516">
        <v>13.2</v>
      </c>
      <c r="N8" s="516">
        <v>6.1</v>
      </c>
      <c r="O8" s="516">
        <v>4</v>
      </c>
      <c r="P8" s="516">
        <v>0.9</v>
      </c>
      <c r="Q8" s="517">
        <v>3.2</v>
      </c>
      <c r="R8" s="518" t="s">
        <v>1239</v>
      </c>
      <c r="S8" s="519" t="s">
        <v>907</v>
      </c>
      <c r="T8" s="519" t="s">
        <v>1240</v>
      </c>
      <c r="U8" s="995" t="str">
        <f>R8</f>
        <v>23.0</v>
      </c>
      <c r="V8" s="996"/>
      <c r="W8" s="997" t="str">
        <f>IF(R8=S8,"-",S8)</f>
        <v>0.9</v>
      </c>
      <c r="X8" s="996"/>
      <c r="Y8" s="997" t="str">
        <f>IF(R8=T8,"-",T8)</f>
        <v>11.3</v>
      </c>
      <c r="Z8" s="996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1241</v>
      </c>
      <c r="G9" s="381" t="s">
        <v>1243</v>
      </c>
      <c r="H9" s="382" t="s">
        <v>1245</v>
      </c>
      <c r="I9" s="382" t="s">
        <v>1246</v>
      </c>
      <c r="J9" s="382" t="s">
        <v>1247</v>
      </c>
      <c r="K9" s="382" t="s">
        <v>1248</v>
      </c>
      <c r="L9" s="483" t="s">
        <v>1244</v>
      </c>
      <c r="M9" s="483" t="s">
        <v>1249</v>
      </c>
      <c r="N9" s="483" t="s">
        <v>1245</v>
      </c>
      <c r="O9" s="483" t="s">
        <v>717</v>
      </c>
      <c r="P9" s="483" t="s">
        <v>1248</v>
      </c>
      <c r="Q9" s="484" t="s">
        <v>1250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36"/>
      <c r="C10" s="36"/>
      <c r="D10" s="37" t="s">
        <v>85</v>
      </c>
      <c r="E10" s="38"/>
      <c r="F10" s="485" t="s">
        <v>1251</v>
      </c>
      <c r="G10" s="486" t="s">
        <v>1251</v>
      </c>
      <c r="H10" s="487" t="s">
        <v>1252</v>
      </c>
      <c r="I10" s="487" t="s">
        <v>727</v>
      </c>
      <c r="J10" s="487" t="s">
        <v>727</v>
      </c>
      <c r="K10" s="487" t="s">
        <v>1252</v>
      </c>
      <c r="L10" s="488" t="s">
        <v>1252</v>
      </c>
      <c r="M10" s="488" t="s">
        <v>1251</v>
      </c>
      <c r="N10" s="488" t="s">
        <v>1251</v>
      </c>
      <c r="O10" s="488" t="s">
        <v>1251</v>
      </c>
      <c r="P10" s="488" t="s">
        <v>1251</v>
      </c>
      <c r="Q10" s="489" t="s">
        <v>1252</v>
      </c>
      <c r="R10" s="431" t="s">
        <v>122</v>
      </c>
      <c r="S10" s="433" t="s">
        <v>122</v>
      </c>
      <c r="T10" s="433" t="s">
        <v>122</v>
      </c>
      <c r="U10" s="973" t="str">
        <f>R10</f>
        <v>-</v>
      </c>
      <c r="V10" s="974"/>
      <c r="W10" s="993" t="str">
        <f>IF(S10=T10,"-",T10)</f>
        <v>-</v>
      </c>
      <c r="X10" s="974"/>
      <c r="Y10" s="993" t="str">
        <f>IF(Q10=S10,"-",S10)</f>
        <v>-</v>
      </c>
      <c r="Z10" s="974"/>
      <c r="AA10" s="435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413">
        <v>1</v>
      </c>
      <c r="C11" s="39"/>
      <c r="D11" s="23" t="s">
        <v>10</v>
      </c>
      <c r="E11" s="2" t="s">
        <v>1253</v>
      </c>
      <c r="F11" s="520">
        <v>80</v>
      </c>
      <c r="G11" s="521">
        <v>230</v>
      </c>
      <c r="H11" s="522">
        <v>120</v>
      </c>
      <c r="I11" s="522">
        <v>30</v>
      </c>
      <c r="J11" s="522">
        <v>380</v>
      </c>
      <c r="K11" s="522">
        <v>160</v>
      </c>
      <c r="L11" s="523">
        <v>400</v>
      </c>
      <c r="M11" s="523">
        <v>120</v>
      </c>
      <c r="N11" s="523">
        <v>520</v>
      </c>
      <c r="O11" s="523">
        <v>360</v>
      </c>
      <c r="P11" s="523">
        <v>340</v>
      </c>
      <c r="Q11" s="524">
        <v>140</v>
      </c>
      <c r="R11" s="420" t="s">
        <v>735</v>
      </c>
      <c r="S11" s="418" t="s">
        <v>1254</v>
      </c>
      <c r="T11" s="418" t="s">
        <v>1255</v>
      </c>
      <c r="U11" s="956" t="str">
        <f>R11</f>
        <v>520</v>
      </c>
      <c r="V11" s="957"/>
      <c r="W11" s="958" t="str">
        <f>IF(R11+S11+T11=0,"-",S11)</f>
        <v>30</v>
      </c>
      <c r="X11" s="957"/>
      <c r="Y11" s="958" t="str">
        <f>IF(R11+S11+T11=0,"-",T11)</f>
        <v>240</v>
      </c>
      <c r="Z11" s="957"/>
      <c r="AA11" s="363">
        <f t="shared" si="0"/>
        <v>12</v>
      </c>
      <c r="AB11" s="355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87</v>
      </c>
      <c r="E12" s="1" t="s">
        <v>1218</v>
      </c>
      <c r="F12" s="525" t="s">
        <v>749</v>
      </c>
      <c r="G12" s="526" t="s">
        <v>749</v>
      </c>
      <c r="H12" s="527" t="s">
        <v>1256</v>
      </c>
      <c r="I12" s="527" t="s">
        <v>749</v>
      </c>
      <c r="J12" s="527" t="s">
        <v>1256</v>
      </c>
      <c r="K12" s="527" t="s">
        <v>1256</v>
      </c>
      <c r="L12" s="528" t="s">
        <v>1257</v>
      </c>
      <c r="M12" s="528" t="s">
        <v>749</v>
      </c>
      <c r="N12" s="528" t="s">
        <v>1257</v>
      </c>
      <c r="O12" s="528" t="s">
        <v>1256</v>
      </c>
      <c r="P12" s="528" t="s">
        <v>1257</v>
      </c>
      <c r="Q12" s="529" t="s">
        <v>1257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1258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530" t="s">
        <v>122</v>
      </c>
      <c r="G13" s="531" t="s">
        <v>1259</v>
      </c>
      <c r="H13" s="532" t="s">
        <v>122</v>
      </c>
      <c r="I13" s="533" t="s">
        <v>152</v>
      </c>
      <c r="J13" s="532" t="s">
        <v>122</v>
      </c>
      <c r="K13" s="532" t="s">
        <v>122</v>
      </c>
      <c r="L13" s="532" t="s">
        <v>152</v>
      </c>
      <c r="M13" s="532" t="s">
        <v>122</v>
      </c>
      <c r="N13" s="532" t="s">
        <v>122</v>
      </c>
      <c r="O13" s="532" t="s">
        <v>122</v>
      </c>
      <c r="P13" s="532" t="s">
        <v>1260</v>
      </c>
      <c r="Q13" s="534" t="s">
        <v>122</v>
      </c>
      <c r="R13" s="369" t="s">
        <v>1260</v>
      </c>
      <c r="S13" s="370" t="s">
        <v>1259</v>
      </c>
      <c r="T13" s="370" t="s">
        <v>1260</v>
      </c>
      <c r="U13" s="947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535" t="s">
        <v>122</v>
      </c>
      <c r="G14" s="536" t="s">
        <v>1261</v>
      </c>
      <c r="H14" s="537" t="s">
        <v>122</v>
      </c>
      <c r="I14" s="538" t="s">
        <v>758</v>
      </c>
      <c r="J14" s="537" t="s">
        <v>122</v>
      </c>
      <c r="K14" s="537" t="s">
        <v>122</v>
      </c>
      <c r="L14" s="537" t="s">
        <v>758</v>
      </c>
      <c r="M14" s="537" t="s">
        <v>122</v>
      </c>
      <c r="N14" s="537" t="s">
        <v>122</v>
      </c>
      <c r="O14" s="537" t="s">
        <v>122</v>
      </c>
      <c r="P14" s="537" t="s">
        <v>1261</v>
      </c>
      <c r="Q14" s="539" t="s">
        <v>122</v>
      </c>
      <c r="R14" s="369" t="s">
        <v>758</v>
      </c>
      <c r="S14" s="370" t="s">
        <v>758</v>
      </c>
      <c r="T14" s="370" t="s">
        <v>758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540" t="s">
        <v>122</v>
      </c>
      <c r="G15" s="541" t="s">
        <v>1262</v>
      </c>
      <c r="H15" s="542" t="s">
        <v>122</v>
      </c>
      <c r="I15" s="543" t="s">
        <v>365</v>
      </c>
      <c r="J15" s="542" t="s">
        <v>122</v>
      </c>
      <c r="K15" s="542" t="s">
        <v>122</v>
      </c>
      <c r="L15" s="542" t="s">
        <v>1262</v>
      </c>
      <c r="M15" s="542" t="s">
        <v>122</v>
      </c>
      <c r="N15" s="542" t="s">
        <v>122</v>
      </c>
      <c r="O15" s="542" t="s">
        <v>122</v>
      </c>
      <c r="P15" s="542" t="s">
        <v>1263</v>
      </c>
      <c r="Q15" s="544" t="s">
        <v>122</v>
      </c>
      <c r="R15" s="369" t="s">
        <v>365</v>
      </c>
      <c r="S15" s="370" t="s">
        <v>1263</v>
      </c>
      <c r="T15" s="370" t="s">
        <v>365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540" t="s">
        <v>122</v>
      </c>
      <c r="G16" s="541" t="s">
        <v>365</v>
      </c>
      <c r="H16" s="542" t="s">
        <v>122</v>
      </c>
      <c r="I16" s="543" t="s">
        <v>365</v>
      </c>
      <c r="J16" s="542" t="s">
        <v>122</v>
      </c>
      <c r="K16" s="542" t="s">
        <v>122</v>
      </c>
      <c r="L16" s="542" t="s">
        <v>1263</v>
      </c>
      <c r="M16" s="542" t="s">
        <v>122</v>
      </c>
      <c r="N16" s="542" t="s">
        <v>122</v>
      </c>
      <c r="O16" s="542" t="s">
        <v>122</v>
      </c>
      <c r="P16" s="542" t="s">
        <v>365</v>
      </c>
      <c r="Q16" s="544" t="s">
        <v>122</v>
      </c>
      <c r="R16" s="369" t="s">
        <v>365</v>
      </c>
      <c r="S16" s="370" t="s">
        <v>365</v>
      </c>
      <c r="T16" s="370" t="s">
        <v>1263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540" t="s">
        <v>122</v>
      </c>
      <c r="G17" s="541" t="s">
        <v>365</v>
      </c>
      <c r="H17" s="542" t="s">
        <v>122</v>
      </c>
      <c r="I17" s="543" t="s">
        <v>365</v>
      </c>
      <c r="J17" s="542" t="s">
        <v>122</v>
      </c>
      <c r="K17" s="542" t="s">
        <v>122</v>
      </c>
      <c r="L17" s="542" t="s">
        <v>1263</v>
      </c>
      <c r="M17" s="542" t="s">
        <v>122</v>
      </c>
      <c r="N17" s="542" t="s">
        <v>122</v>
      </c>
      <c r="O17" s="542" t="s">
        <v>122</v>
      </c>
      <c r="P17" s="542" t="s">
        <v>1263</v>
      </c>
      <c r="Q17" s="544" t="s">
        <v>122</v>
      </c>
      <c r="R17" s="369" t="s">
        <v>1263</v>
      </c>
      <c r="S17" s="370" t="s">
        <v>365</v>
      </c>
      <c r="T17" s="370" t="s">
        <v>365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540" t="s">
        <v>122</v>
      </c>
      <c r="G18" s="541" t="s">
        <v>765</v>
      </c>
      <c r="H18" s="542" t="s">
        <v>122</v>
      </c>
      <c r="I18" s="543" t="s">
        <v>1264</v>
      </c>
      <c r="J18" s="542" t="s">
        <v>122</v>
      </c>
      <c r="K18" s="542" t="s">
        <v>122</v>
      </c>
      <c r="L18" s="542" t="s">
        <v>765</v>
      </c>
      <c r="M18" s="542" t="s">
        <v>122</v>
      </c>
      <c r="N18" s="542" t="s">
        <v>122</v>
      </c>
      <c r="O18" s="542" t="s">
        <v>122</v>
      </c>
      <c r="P18" s="542" t="s">
        <v>765</v>
      </c>
      <c r="Q18" s="544" t="s">
        <v>122</v>
      </c>
      <c r="R18" s="369" t="s">
        <v>1264</v>
      </c>
      <c r="S18" s="370" t="s">
        <v>1265</v>
      </c>
      <c r="T18" s="370" t="s">
        <v>1265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1266</v>
      </c>
      <c r="F19" s="540" t="s">
        <v>122</v>
      </c>
      <c r="G19" s="541" t="s">
        <v>1267</v>
      </c>
      <c r="H19" s="542" t="s">
        <v>122</v>
      </c>
      <c r="I19" s="543" t="s">
        <v>769</v>
      </c>
      <c r="J19" s="542" t="s">
        <v>122</v>
      </c>
      <c r="K19" s="542" t="s">
        <v>122</v>
      </c>
      <c r="L19" s="542" t="s">
        <v>769</v>
      </c>
      <c r="M19" s="542" t="s">
        <v>122</v>
      </c>
      <c r="N19" s="542" t="s">
        <v>122</v>
      </c>
      <c r="O19" s="542" t="s">
        <v>122</v>
      </c>
      <c r="P19" s="542">
        <v>6.0000000000000001E-3</v>
      </c>
      <c r="Q19" s="544" t="s">
        <v>122</v>
      </c>
      <c r="R19" s="369" t="s">
        <v>1269</v>
      </c>
      <c r="S19" s="370" t="s">
        <v>769</v>
      </c>
      <c r="T19" s="370" t="s">
        <v>769</v>
      </c>
      <c r="U19" s="947" t="str">
        <f>R19</f>
        <v>0.006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540" t="s">
        <v>122</v>
      </c>
      <c r="G20" s="541" t="s">
        <v>1270</v>
      </c>
      <c r="H20" s="542" t="s">
        <v>122</v>
      </c>
      <c r="I20" s="543" t="s">
        <v>1270</v>
      </c>
      <c r="J20" s="542" t="s">
        <v>122</v>
      </c>
      <c r="K20" s="542" t="s">
        <v>122</v>
      </c>
      <c r="L20" s="542" t="s">
        <v>1271</v>
      </c>
      <c r="M20" s="542" t="s">
        <v>122</v>
      </c>
      <c r="N20" s="542" t="s">
        <v>122</v>
      </c>
      <c r="O20" s="542" t="s">
        <v>122</v>
      </c>
      <c r="P20" s="542" t="s">
        <v>366</v>
      </c>
      <c r="Q20" s="544" t="s">
        <v>122</v>
      </c>
      <c r="R20" s="369" t="s">
        <v>1270</v>
      </c>
      <c r="S20" s="370" t="s">
        <v>1272</v>
      </c>
      <c r="T20" s="370" t="s">
        <v>1270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545" t="s">
        <v>122</v>
      </c>
      <c r="G21" s="546" t="s">
        <v>1273</v>
      </c>
      <c r="H21" s="547" t="s">
        <v>122</v>
      </c>
      <c r="I21" s="548" t="s">
        <v>1273</v>
      </c>
      <c r="J21" s="547" t="s">
        <v>122</v>
      </c>
      <c r="K21" s="547" t="s">
        <v>122</v>
      </c>
      <c r="L21" s="547" t="s">
        <v>1274</v>
      </c>
      <c r="M21" s="547" t="s">
        <v>122</v>
      </c>
      <c r="N21" s="547" t="s">
        <v>122</v>
      </c>
      <c r="O21" s="547" t="s">
        <v>122</v>
      </c>
      <c r="P21" s="547" t="s">
        <v>1273</v>
      </c>
      <c r="Q21" s="549" t="s">
        <v>122</v>
      </c>
      <c r="R21" s="369" t="s">
        <v>1274</v>
      </c>
      <c r="S21" s="370" t="s">
        <v>1273</v>
      </c>
      <c r="T21" s="370" t="s">
        <v>1275</v>
      </c>
      <c r="U21" s="947" t="str">
        <f t="shared" si="1"/>
        <v>&lt;0.4</v>
      </c>
      <c r="V21" s="948"/>
      <c r="W21" s="949" t="str">
        <f t="shared" si="2"/>
        <v>-</v>
      </c>
      <c r="X21" s="948"/>
      <c r="Y21" s="949" t="str">
        <f t="shared" si="3"/>
        <v>-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550" t="s">
        <v>122</v>
      </c>
      <c r="G22" s="551" t="s">
        <v>1276</v>
      </c>
      <c r="H22" s="552" t="s">
        <v>122</v>
      </c>
      <c r="I22" s="553" t="s">
        <v>1277</v>
      </c>
      <c r="J22" s="552" t="s">
        <v>122</v>
      </c>
      <c r="K22" s="552" t="s">
        <v>122</v>
      </c>
      <c r="L22" s="552">
        <v>0.08</v>
      </c>
      <c r="M22" s="552" t="s">
        <v>122</v>
      </c>
      <c r="N22" s="552" t="s">
        <v>122</v>
      </c>
      <c r="O22" s="552" t="s">
        <v>122</v>
      </c>
      <c r="P22" s="552">
        <v>0.11</v>
      </c>
      <c r="Q22" s="554" t="s">
        <v>122</v>
      </c>
      <c r="R22" s="369" t="s">
        <v>1278</v>
      </c>
      <c r="S22" s="370" t="s">
        <v>1277</v>
      </c>
      <c r="T22" s="370" t="s">
        <v>1276</v>
      </c>
      <c r="U22" s="947" t="str">
        <f t="shared" si="1"/>
        <v>0.11</v>
      </c>
      <c r="V22" s="948"/>
      <c r="W22" s="949" t="str">
        <f t="shared" si="2"/>
        <v>&lt;0.08</v>
      </c>
      <c r="X22" s="948"/>
      <c r="Y22" s="949" t="str">
        <f t="shared" si="3"/>
        <v>&lt;0.08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545" t="s">
        <v>122</v>
      </c>
      <c r="G23" s="546" t="s">
        <v>1279</v>
      </c>
      <c r="H23" s="547" t="s">
        <v>122</v>
      </c>
      <c r="I23" s="548" t="s">
        <v>1279</v>
      </c>
      <c r="J23" s="547" t="s">
        <v>122</v>
      </c>
      <c r="K23" s="547" t="s">
        <v>122</v>
      </c>
      <c r="L23" s="547" t="s">
        <v>1280</v>
      </c>
      <c r="M23" s="547" t="s">
        <v>122</v>
      </c>
      <c r="N23" s="547" t="s">
        <v>122</v>
      </c>
      <c r="O23" s="547" t="s">
        <v>122</v>
      </c>
      <c r="P23" s="547" t="s">
        <v>1279</v>
      </c>
      <c r="Q23" s="549" t="s">
        <v>122</v>
      </c>
      <c r="R23" s="369" t="s">
        <v>1279</v>
      </c>
      <c r="S23" s="370" t="s">
        <v>1279</v>
      </c>
      <c r="T23" s="370" t="s">
        <v>1279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530" t="s">
        <v>122</v>
      </c>
      <c r="G24" s="531" t="s">
        <v>1281</v>
      </c>
      <c r="H24" s="532" t="s">
        <v>122</v>
      </c>
      <c r="I24" s="533" t="s">
        <v>1281</v>
      </c>
      <c r="J24" s="532" t="s">
        <v>122</v>
      </c>
      <c r="K24" s="532" t="s">
        <v>122</v>
      </c>
      <c r="L24" s="532" t="s">
        <v>1282</v>
      </c>
      <c r="M24" s="532" t="s">
        <v>122</v>
      </c>
      <c r="N24" s="532" t="s">
        <v>122</v>
      </c>
      <c r="O24" s="532" t="s">
        <v>122</v>
      </c>
      <c r="P24" s="532" t="s">
        <v>1281</v>
      </c>
      <c r="Q24" s="534" t="s">
        <v>122</v>
      </c>
      <c r="R24" s="369" t="s">
        <v>793</v>
      </c>
      <c r="S24" s="370" t="s">
        <v>1282</v>
      </c>
      <c r="T24" s="370" t="s">
        <v>1281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540" t="s">
        <v>122</v>
      </c>
      <c r="G25" s="541" t="s">
        <v>1283</v>
      </c>
      <c r="H25" s="542" t="s">
        <v>122</v>
      </c>
      <c r="I25" s="543" t="s">
        <v>1284</v>
      </c>
      <c r="J25" s="542" t="s">
        <v>122</v>
      </c>
      <c r="K25" s="542" t="s">
        <v>122</v>
      </c>
      <c r="L25" s="542" t="s">
        <v>1284</v>
      </c>
      <c r="M25" s="542" t="s">
        <v>122</v>
      </c>
      <c r="N25" s="542" t="s">
        <v>122</v>
      </c>
      <c r="O25" s="542" t="s">
        <v>122</v>
      </c>
      <c r="P25" s="542" t="s">
        <v>1283</v>
      </c>
      <c r="Q25" s="544" t="s">
        <v>122</v>
      </c>
      <c r="R25" s="369" t="s">
        <v>1285</v>
      </c>
      <c r="S25" s="370" t="s">
        <v>1283</v>
      </c>
      <c r="T25" s="370" t="s">
        <v>1284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123</v>
      </c>
      <c r="E26" s="1" t="s">
        <v>104</v>
      </c>
      <c r="F26" s="540" t="s">
        <v>122</v>
      </c>
      <c r="G26" s="541" t="s">
        <v>1286</v>
      </c>
      <c r="H26" s="542" t="s">
        <v>122</v>
      </c>
      <c r="I26" s="543" t="s">
        <v>1287</v>
      </c>
      <c r="J26" s="542" t="s">
        <v>122</v>
      </c>
      <c r="K26" s="542" t="s">
        <v>122</v>
      </c>
      <c r="L26" s="542" t="s">
        <v>798</v>
      </c>
      <c r="M26" s="542" t="s">
        <v>122</v>
      </c>
      <c r="N26" s="542" t="s">
        <v>122</v>
      </c>
      <c r="O26" s="542" t="s">
        <v>122</v>
      </c>
      <c r="P26" s="542" t="s">
        <v>1287</v>
      </c>
      <c r="Q26" s="544" t="s">
        <v>122</v>
      </c>
      <c r="R26" s="369" t="s">
        <v>1288</v>
      </c>
      <c r="S26" s="370" t="s">
        <v>1286</v>
      </c>
      <c r="T26" s="370" t="s">
        <v>1288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540" t="s">
        <v>122</v>
      </c>
      <c r="G27" s="541" t="s">
        <v>1272</v>
      </c>
      <c r="H27" s="542" t="s">
        <v>122</v>
      </c>
      <c r="I27" s="543" t="s">
        <v>1270</v>
      </c>
      <c r="J27" s="542" t="s">
        <v>122</v>
      </c>
      <c r="K27" s="542" t="s">
        <v>122</v>
      </c>
      <c r="L27" s="542" t="s">
        <v>1272</v>
      </c>
      <c r="M27" s="542" t="s">
        <v>122</v>
      </c>
      <c r="N27" s="542" t="s">
        <v>122</v>
      </c>
      <c r="O27" s="542" t="s">
        <v>122</v>
      </c>
      <c r="P27" s="542" t="s">
        <v>1289</v>
      </c>
      <c r="Q27" s="544" t="s">
        <v>122</v>
      </c>
      <c r="R27" s="369" t="s">
        <v>1290</v>
      </c>
      <c r="S27" s="370" t="s">
        <v>1270</v>
      </c>
      <c r="T27" s="370" t="s">
        <v>1270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540" t="s">
        <v>122</v>
      </c>
      <c r="G28" s="541" t="s">
        <v>1272</v>
      </c>
      <c r="H28" s="542" t="s">
        <v>122</v>
      </c>
      <c r="I28" s="543" t="s">
        <v>1270</v>
      </c>
      <c r="J28" s="542" t="s">
        <v>122</v>
      </c>
      <c r="K28" s="542" t="s">
        <v>122</v>
      </c>
      <c r="L28" s="542" t="s">
        <v>1270</v>
      </c>
      <c r="M28" s="542" t="s">
        <v>122</v>
      </c>
      <c r="N28" s="542" t="s">
        <v>122</v>
      </c>
      <c r="O28" s="542" t="s">
        <v>122</v>
      </c>
      <c r="P28" s="542" t="s">
        <v>366</v>
      </c>
      <c r="Q28" s="544" t="s">
        <v>122</v>
      </c>
      <c r="R28" s="369" t="s">
        <v>1270</v>
      </c>
      <c r="S28" s="370" t="s">
        <v>1270</v>
      </c>
      <c r="T28" s="370" t="s">
        <v>1272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540" t="s">
        <v>122</v>
      </c>
      <c r="G29" s="541" t="s">
        <v>366</v>
      </c>
      <c r="H29" s="542" t="s">
        <v>122</v>
      </c>
      <c r="I29" s="543" t="s">
        <v>1270</v>
      </c>
      <c r="J29" s="542" t="s">
        <v>122</v>
      </c>
      <c r="K29" s="542" t="s">
        <v>122</v>
      </c>
      <c r="L29" s="542" t="s">
        <v>1272</v>
      </c>
      <c r="M29" s="542" t="s">
        <v>122</v>
      </c>
      <c r="N29" s="542" t="s">
        <v>122</v>
      </c>
      <c r="O29" s="542" t="s">
        <v>122</v>
      </c>
      <c r="P29" s="542" t="s">
        <v>1272</v>
      </c>
      <c r="Q29" s="544" t="s">
        <v>122</v>
      </c>
      <c r="R29" s="369" t="s">
        <v>1270</v>
      </c>
      <c r="S29" s="370" t="s">
        <v>1271</v>
      </c>
      <c r="T29" s="370" t="s">
        <v>1272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540" t="s">
        <v>122</v>
      </c>
      <c r="G30" s="541" t="s">
        <v>1270</v>
      </c>
      <c r="H30" s="542" t="s">
        <v>122</v>
      </c>
      <c r="I30" s="543" t="s">
        <v>1270</v>
      </c>
      <c r="J30" s="542" t="s">
        <v>122</v>
      </c>
      <c r="K30" s="542" t="s">
        <v>122</v>
      </c>
      <c r="L30" s="542" t="s">
        <v>1272</v>
      </c>
      <c r="M30" s="542" t="s">
        <v>122</v>
      </c>
      <c r="N30" s="542" t="s">
        <v>122</v>
      </c>
      <c r="O30" s="542" t="s">
        <v>122</v>
      </c>
      <c r="P30" s="542" t="s">
        <v>1270</v>
      </c>
      <c r="Q30" s="544" t="s">
        <v>122</v>
      </c>
      <c r="R30" s="369" t="s">
        <v>1270</v>
      </c>
      <c r="S30" s="370" t="s">
        <v>1272</v>
      </c>
      <c r="T30" s="370" t="s">
        <v>1272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555" t="s">
        <v>122</v>
      </c>
      <c r="G31" s="556" t="s">
        <v>122</v>
      </c>
      <c r="H31" s="528" t="s">
        <v>122</v>
      </c>
      <c r="I31" s="528" t="s">
        <v>122</v>
      </c>
      <c r="J31" s="528" t="s">
        <v>122</v>
      </c>
      <c r="K31" s="528" t="s">
        <v>122</v>
      </c>
      <c r="L31" s="528" t="s">
        <v>122</v>
      </c>
      <c r="M31" s="528" t="s">
        <v>122</v>
      </c>
      <c r="N31" s="528" t="s">
        <v>122</v>
      </c>
      <c r="O31" s="528" t="s">
        <v>122</v>
      </c>
      <c r="P31" s="528" t="s">
        <v>122</v>
      </c>
      <c r="Q31" s="529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555" t="s">
        <v>122</v>
      </c>
      <c r="G32" s="556" t="s">
        <v>122</v>
      </c>
      <c r="H32" s="528" t="s">
        <v>122</v>
      </c>
      <c r="I32" s="528" t="s">
        <v>122</v>
      </c>
      <c r="J32" s="528" t="s">
        <v>122</v>
      </c>
      <c r="K32" s="528" t="s">
        <v>122</v>
      </c>
      <c r="L32" s="528" t="s">
        <v>122</v>
      </c>
      <c r="M32" s="528" t="s">
        <v>122</v>
      </c>
      <c r="N32" s="528" t="s">
        <v>122</v>
      </c>
      <c r="O32" s="528" t="s">
        <v>122</v>
      </c>
      <c r="P32" s="528" t="s">
        <v>122</v>
      </c>
      <c r="Q32" s="529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555" t="s">
        <v>122</v>
      </c>
      <c r="G33" s="556" t="s">
        <v>122</v>
      </c>
      <c r="H33" s="528" t="s">
        <v>122</v>
      </c>
      <c r="I33" s="528" t="s">
        <v>122</v>
      </c>
      <c r="J33" s="528" t="s">
        <v>122</v>
      </c>
      <c r="K33" s="528" t="s">
        <v>122</v>
      </c>
      <c r="L33" s="528" t="s">
        <v>122</v>
      </c>
      <c r="M33" s="528" t="s">
        <v>122</v>
      </c>
      <c r="N33" s="528" t="s">
        <v>122</v>
      </c>
      <c r="O33" s="528" t="s">
        <v>122</v>
      </c>
      <c r="P33" s="528" t="s">
        <v>122</v>
      </c>
      <c r="Q33" s="529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555" t="s">
        <v>122</v>
      </c>
      <c r="G34" s="556" t="s">
        <v>122</v>
      </c>
      <c r="H34" s="528" t="s">
        <v>122</v>
      </c>
      <c r="I34" s="528" t="s">
        <v>122</v>
      </c>
      <c r="J34" s="528" t="s">
        <v>122</v>
      </c>
      <c r="K34" s="528" t="s">
        <v>122</v>
      </c>
      <c r="L34" s="528" t="s">
        <v>122</v>
      </c>
      <c r="M34" s="528" t="s">
        <v>122</v>
      </c>
      <c r="N34" s="528" t="s">
        <v>122</v>
      </c>
      <c r="O34" s="528" t="s">
        <v>122</v>
      </c>
      <c r="P34" s="528" t="s">
        <v>122</v>
      </c>
      <c r="Q34" s="529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555" t="s">
        <v>122</v>
      </c>
      <c r="G35" s="556" t="s">
        <v>122</v>
      </c>
      <c r="H35" s="528" t="s">
        <v>122</v>
      </c>
      <c r="I35" s="528" t="s">
        <v>122</v>
      </c>
      <c r="J35" s="528" t="s">
        <v>122</v>
      </c>
      <c r="K35" s="528" t="s">
        <v>122</v>
      </c>
      <c r="L35" s="528" t="s">
        <v>122</v>
      </c>
      <c r="M35" s="528" t="s">
        <v>122</v>
      </c>
      <c r="N35" s="528" t="s">
        <v>122</v>
      </c>
      <c r="O35" s="528" t="s">
        <v>122</v>
      </c>
      <c r="P35" s="528" t="s">
        <v>122</v>
      </c>
      <c r="Q35" s="529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555" t="s">
        <v>122</v>
      </c>
      <c r="G36" s="556" t="s">
        <v>122</v>
      </c>
      <c r="H36" s="528" t="s">
        <v>122</v>
      </c>
      <c r="I36" s="528" t="s">
        <v>122</v>
      </c>
      <c r="J36" s="528" t="s">
        <v>122</v>
      </c>
      <c r="K36" s="528" t="s">
        <v>122</v>
      </c>
      <c r="L36" s="528" t="s">
        <v>122</v>
      </c>
      <c r="M36" s="528" t="s">
        <v>122</v>
      </c>
      <c r="N36" s="528" t="s">
        <v>122</v>
      </c>
      <c r="O36" s="528" t="s">
        <v>122</v>
      </c>
      <c r="P36" s="528" t="s">
        <v>122</v>
      </c>
      <c r="Q36" s="529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555" t="s">
        <v>122</v>
      </c>
      <c r="G37" s="556" t="s">
        <v>122</v>
      </c>
      <c r="H37" s="528" t="s">
        <v>122</v>
      </c>
      <c r="I37" s="528" t="s">
        <v>122</v>
      </c>
      <c r="J37" s="528" t="s">
        <v>122</v>
      </c>
      <c r="K37" s="528" t="s">
        <v>122</v>
      </c>
      <c r="L37" s="528" t="s">
        <v>122</v>
      </c>
      <c r="M37" s="528" t="s">
        <v>122</v>
      </c>
      <c r="N37" s="528" t="s">
        <v>122</v>
      </c>
      <c r="O37" s="528" t="s">
        <v>122</v>
      </c>
      <c r="P37" s="528" t="s">
        <v>122</v>
      </c>
      <c r="Q37" s="529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555" t="s">
        <v>122</v>
      </c>
      <c r="G38" s="556" t="s">
        <v>122</v>
      </c>
      <c r="H38" s="528" t="s">
        <v>122</v>
      </c>
      <c r="I38" s="528" t="s">
        <v>122</v>
      </c>
      <c r="J38" s="528" t="s">
        <v>122</v>
      </c>
      <c r="K38" s="528" t="s">
        <v>122</v>
      </c>
      <c r="L38" s="528" t="s">
        <v>122</v>
      </c>
      <c r="M38" s="528" t="s">
        <v>122</v>
      </c>
      <c r="N38" s="528" t="s">
        <v>122</v>
      </c>
      <c r="O38" s="528" t="s">
        <v>122</v>
      </c>
      <c r="P38" s="528" t="s">
        <v>122</v>
      </c>
      <c r="Q38" s="529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555" t="s">
        <v>122</v>
      </c>
      <c r="G39" s="556" t="s">
        <v>122</v>
      </c>
      <c r="H39" s="528" t="s">
        <v>122</v>
      </c>
      <c r="I39" s="528" t="s">
        <v>122</v>
      </c>
      <c r="J39" s="528" t="s">
        <v>122</v>
      </c>
      <c r="K39" s="528" t="s">
        <v>122</v>
      </c>
      <c r="L39" s="528" t="s">
        <v>122</v>
      </c>
      <c r="M39" s="528" t="s">
        <v>122</v>
      </c>
      <c r="N39" s="528" t="s">
        <v>122</v>
      </c>
      <c r="O39" s="528" t="s">
        <v>122</v>
      </c>
      <c r="P39" s="528" t="s">
        <v>122</v>
      </c>
      <c r="Q39" s="529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555" t="s">
        <v>122</v>
      </c>
      <c r="G40" s="556" t="s">
        <v>122</v>
      </c>
      <c r="H40" s="528" t="s">
        <v>122</v>
      </c>
      <c r="I40" s="528" t="s">
        <v>122</v>
      </c>
      <c r="J40" s="528" t="s">
        <v>122</v>
      </c>
      <c r="K40" s="528" t="s">
        <v>122</v>
      </c>
      <c r="L40" s="528" t="s">
        <v>122</v>
      </c>
      <c r="M40" s="528" t="s">
        <v>122</v>
      </c>
      <c r="N40" s="528" t="s">
        <v>122</v>
      </c>
      <c r="O40" s="528" t="s">
        <v>122</v>
      </c>
      <c r="P40" s="528" t="s">
        <v>122</v>
      </c>
      <c r="Q40" s="529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555" t="s">
        <v>122</v>
      </c>
      <c r="G41" s="556" t="s">
        <v>122</v>
      </c>
      <c r="H41" s="528" t="s">
        <v>122</v>
      </c>
      <c r="I41" s="528" t="s">
        <v>122</v>
      </c>
      <c r="J41" s="528" t="s">
        <v>122</v>
      </c>
      <c r="K41" s="528" t="s">
        <v>122</v>
      </c>
      <c r="L41" s="528" t="s">
        <v>122</v>
      </c>
      <c r="M41" s="528" t="s">
        <v>122</v>
      </c>
      <c r="N41" s="528" t="s">
        <v>122</v>
      </c>
      <c r="O41" s="528" t="s">
        <v>122</v>
      </c>
      <c r="P41" s="528" t="s">
        <v>122</v>
      </c>
      <c r="Q41" s="529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550" t="s">
        <v>122</v>
      </c>
      <c r="G42" s="551" t="s">
        <v>1291</v>
      </c>
      <c r="H42" s="552" t="s">
        <v>122</v>
      </c>
      <c r="I42" s="553" t="s">
        <v>1292</v>
      </c>
      <c r="J42" s="552" t="s">
        <v>122</v>
      </c>
      <c r="K42" s="552" t="s">
        <v>122</v>
      </c>
      <c r="L42" s="552" t="s">
        <v>1292</v>
      </c>
      <c r="M42" s="552" t="s">
        <v>122</v>
      </c>
      <c r="N42" s="552" t="s">
        <v>122</v>
      </c>
      <c r="O42" s="552" t="s">
        <v>122</v>
      </c>
      <c r="P42" s="552" t="s">
        <v>1293</v>
      </c>
      <c r="Q42" s="554" t="s">
        <v>122</v>
      </c>
      <c r="R42" s="369" t="s">
        <v>1291</v>
      </c>
      <c r="S42" s="370" t="s">
        <v>1292</v>
      </c>
      <c r="T42" s="370" t="s">
        <v>1291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557">
        <v>0.09</v>
      </c>
      <c r="G43" s="551">
        <v>0.12</v>
      </c>
      <c r="H43" s="553">
        <v>0.1</v>
      </c>
      <c r="I43" s="553">
        <v>0.33</v>
      </c>
      <c r="J43" s="553">
        <v>0.05</v>
      </c>
      <c r="K43" s="553">
        <v>0.05</v>
      </c>
      <c r="L43" s="552">
        <v>0.05</v>
      </c>
      <c r="M43" s="552">
        <v>0.08</v>
      </c>
      <c r="N43" s="552">
        <v>0.16</v>
      </c>
      <c r="O43" s="552">
        <v>0.19</v>
      </c>
      <c r="P43" s="552">
        <v>0.06</v>
      </c>
      <c r="Q43" s="554">
        <v>0.16</v>
      </c>
      <c r="R43" s="369" t="s">
        <v>1294</v>
      </c>
      <c r="S43" s="370" t="s">
        <v>1295</v>
      </c>
      <c r="T43" s="370" t="s">
        <v>1296</v>
      </c>
      <c r="U43" s="947" t="str">
        <f t="shared" si="1"/>
        <v>0.33</v>
      </c>
      <c r="V43" s="948"/>
      <c r="W43" s="949" t="str">
        <f t="shared" si="2"/>
        <v>0.05</v>
      </c>
      <c r="X43" s="948"/>
      <c r="Y43" s="949" t="str">
        <f t="shared" si="3"/>
        <v>0.12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557">
        <v>0.28999999999999998</v>
      </c>
      <c r="G44" s="551">
        <v>0.3</v>
      </c>
      <c r="H44" s="553">
        <v>0.36</v>
      </c>
      <c r="I44" s="553">
        <v>0.61</v>
      </c>
      <c r="J44" s="553">
        <v>0.28999999999999998</v>
      </c>
      <c r="K44" s="553">
        <v>0.21</v>
      </c>
      <c r="L44" s="552">
        <v>0.28000000000000003</v>
      </c>
      <c r="M44" s="552">
        <v>0.31</v>
      </c>
      <c r="N44" s="552">
        <v>0.38</v>
      </c>
      <c r="O44" s="552">
        <v>0.76</v>
      </c>
      <c r="P44" s="552">
        <v>0.38</v>
      </c>
      <c r="Q44" s="554">
        <v>0.45</v>
      </c>
      <c r="R44" s="369" t="s">
        <v>1297</v>
      </c>
      <c r="S44" s="370" t="s">
        <v>1298</v>
      </c>
      <c r="T44" s="370" t="s">
        <v>1299</v>
      </c>
      <c r="U44" s="947" t="str">
        <f t="shared" si="1"/>
        <v>0.76</v>
      </c>
      <c r="V44" s="948"/>
      <c r="W44" s="949" t="str">
        <f t="shared" si="2"/>
        <v>0.21</v>
      </c>
      <c r="X44" s="948"/>
      <c r="Y44" s="949" t="str">
        <f t="shared" si="3"/>
        <v>0.38</v>
      </c>
      <c r="Z44" s="948"/>
      <c r="AA44" s="371">
        <f t="shared" si="0"/>
        <v>12</v>
      </c>
      <c r="AB44" s="355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550" t="s">
        <v>122</v>
      </c>
      <c r="G45" s="551" t="s">
        <v>1292</v>
      </c>
      <c r="H45" s="552" t="s">
        <v>122</v>
      </c>
      <c r="I45" s="553" t="s">
        <v>1292</v>
      </c>
      <c r="J45" s="552" t="s">
        <v>122</v>
      </c>
      <c r="K45" s="552" t="s">
        <v>122</v>
      </c>
      <c r="L45" s="552" t="s">
        <v>1300</v>
      </c>
      <c r="M45" s="552" t="s">
        <v>122</v>
      </c>
      <c r="N45" s="552" t="s">
        <v>122</v>
      </c>
      <c r="O45" s="552" t="s">
        <v>122</v>
      </c>
      <c r="P45" s="552" t="s">
        <v>1292</v>
      </c>
      <c r="Q45" s="554" t="s">
        <v>122</v>
      </c>
      <c r="R45" s="369" t="s">
        <v>1292</v>
      </c>
      <c r="S45" s="370" t="s">
        <v>1301</v>
      </c>
      <c r="T45" s="370" t="s">
        <v>830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545" t="s">
        <v>122</v>
      </c>
      <c r="G46" s="546">
        <v>6.9</v>
      </c>
      <c r="H46" s="547" t="s">
        <v>122</v>
      </c>
      <c r="I46" s="548">
        <v>6.4</v>
      </c>
      <c r="J46" s="547" t="s">
        <v>122</v>
      </c>
      <c r="K46" s="547" t="s">
        <v>122</v>
      </c>
      <c r="L46" s="547">
        <v>9.1999999999999993</v>
      </c>
      <c r="M46" s="547" t="s">
        <v>122</v>
      </c>
      <c r="N46" s="547" t="s">
        <v>122</v>
      </c>
      <c r="O46" s="547" t="s">
        <v>122</v>
      </c>
      <c r="P46" s="547">
        <v>12.5</v>
      </c>
      <c r="Q46" s="549" t="s">
        <v>122</v>
      </c>
      <c r="R46" s="369" t="s">
        <v>1302</v>
      </c>
      <c r="S46" s="370" t="s">
        <v>1303</v>
      </c>
      <c r="T46" s="370" t="s">
        <v>1304</v>
      </c>
      <c r="U46" s="947" t="str">
        <f t="shared" si="1"/>
        <v>12.5</v>
      </c>
      <c r="V46" s="948"/>
      <c r="W46" s="949" t="str">
        <f t="shared" si="2"/>
        <v>6.4</v>
      </c>
      <c r="X46" s="948"/>
      <c r="Y46" s="949" t="str">
        <f t="shared" si="3"/>
        <v>8.8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558">
        <v>2.5000000000000001E-2</v>
      </c>
      <c r="G47" s="541">
        <v>2.5999999999999999E-2</v>
      </c>
      <c r="H47" s="543">
        <v>2.9000000000000001E-2</v>
      </c>
      <c r="I47" s="543">
        <v>0.06</v>
      </c>
      <c r="J47" s="543">
        <v>1.7000000000000001E-2</v>
      </c>
      <c r="K47" s="543">
        <v>1.4999999999999999E-2</v>
      </c>
      <c r="L47" s="542">
        <v>1.4999999999999999E-2</v>
      </c>
      <c r="M47" s="542">
        <v>2.8000000000000001E-2</v>
      </c>
      <c r="N47" s="542">
        <v>0.03</v>
      </c>
      <c r="O47" s="542">
        <v>5.1999999999999998E-2</v>
      </c>
      <c r="P47" s="542">
        <v>7.5999999999999998E-2</v>
      </c>
      <c r="Q47" s="544">
        <v>4.8000000000000001E-2</v>
      </c>
      <c r="R47" s="369" t="s">
        <v>1305</v>
      </c>
      <c r="S47" s="370" t="s">
        <v>1306</v>
      </c>
      <c r="T47" s="370" t="s">
        <v>1307</v>
      </c>
      <c r="U47" s="947" t="str">
        <f t="shared" si="1"/>
        <v>0.076</v>
      </c>
      <c r="V47" s="948"/>
      <c r="W47" s="949" t="str">
        <f t="shared" si="2"/>
        <v>0.015</v>
      </c>
      <c r="X47" s="948"/>
      <c r="Y47" s="949" t="str">
        <f t="shared" si="3"/>
        <v>0.035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559">
        <v>12.8</v>
      </c>
      <c r="G48" s="546">
        <v>10</v>
      </c>
      <c r="H48" s="548">
        <v>10.6</v>
      </c>
      <c r="I48" s="548">
        <v>10.7</v>
      </c>
      <c r="J48" s="548">
        <v>14.5</v>
      </c>
      <c r="K48" s="548">
        <v>12.3</v>
      </c>
      <c r="L48" s="547">
        <v>12.9</v>
      </c>
      <c r="M48" s="547">
        <v>11.3</v>
      </c>
      <c r="N48" s="547">
        <v>11.4</v>
      </c>
      <c r="O48" s="547">
        <v>20.6</v>
      </c>
      <c r="P48" s="547">
        <v>19.399999999999999</v>
      </c>
      <c r="Q48" s="549">
        <v>21.8</v>
      </c>
      <c r="R48" s="369" t="s">
        <v>1308</v>
      </c>
      <c r="S48" s="370" t="s">
        <v>1309</v>
      </c>
      <c r="T48" s="370" t="s">
        <v>1310</v>
      </c>
      <c r="U48" s="947" t="str">
        <f t="shared" si="1"/>
        <v>21.8</v>
      </c>
      <c r="V48" s="948"/>
      <c r="W48" s="949" t="str">
        <f t="shared" si="2"/>
        <v>10.0</v>
      </c>
      <c r="X48" s="948"/>
      <c r="Y48" s="949" t="str">
        <f t="shared" si="3"/>
        <v>14.0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1311</v>
      </c>
      <c r="E49" s="1" t="s">
        <v>104</v>
      </c>
      <c r="F49" s="525">
        <v>23</v>
      </c>
      <c r="G49" s="526">
        <v>22</v>
      </c>
      <c r="H49" s="527">
        <v>23</v>
      </c>
      <c r="I49" s="527">
        <v>21</v>
      </c>
      <c r="J49" s="527">
        <v>31</v>
      </c>
      <c r="K49" s="527">
        <v>30</v>
      </c>
      <c r="L49" s="528">
        <v>29</v>
      </c>
      <c r="M49" s="528">
        <v>27</v>
      </c>
      <c r="N49" s="528">
        <v>19</v>
      </c>
      <c r="O49" s="528">
        <v>29</v>
      </c>
      <c r="P49" s="528">
        <v>32</v>
      </c>
      <c r="Q49" s="529">
        <v>25</v>
      </c>
      <c r="R49" s="369" t="s">
        <v>1312</v>
      </c>
      <c r="S49" s="370" t="s">
        <v>1313</v>
      </c>
      <c r="T49" s="370" t="s">
        <v>1314</v>
      </c>
      <c r="U49" s="947" t="str">
        <f t="shared" si="1"/>
        <v>32</v>
      </c>
      <c r="V49" s="948"/>
      <c r="W49" s="949" t="str">
        <f t="shared" si="2"/>
        <v>19</v>
      </c>
      <c r="X49" s="948"/>
      <c r="Y49" s="949" t="str">
        <f t="shared" si="3"/>
        <v>26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525">
        <v>77</v>
      </c>
      <c r="G50" s="526">
        <v>74</v>
      </c>
      <c r="H50" s="527">
        <v>71</v>
      </c>
      <c r="I50" s="527">
        <v>102</v>
      </c>
      <c r="J50" s="527">
        <v>85</v>
      </c>
      <c r="K50" s="527">
        <v>89</v>
      </c>
      <c r="L50" s="528">
        <v>84</v>
      </c>
      <c r="M50" s="528">
        <v>79</v>
      </c>
      <c r="N50" s="528">
        <v>77</v>
      </c>
      <c r="O50" s="528">
        <v>102</v>
      </c>
      <c r="P50" s="528">
        <v>96</v>
      </c>
      <c r="Q50" s="529">
        <v>105</v>
      </c>
      <c r="R50" s="369" t="s">
        <v>1315</v>
      </c>
      <c r="S50" s="370" t="s">
        <v>1316</v>
      </c>
      <c r="T50" s="370" t="s">
        <v>1317</v>
      </c>
      <c r="U50" s="947" t="str">
        <f t="shared" si="1"/>
        <v>105</v>
      </c>
      <c r="V50" s="948"/>
      <c r="W50" s="949" t="str">
        <f t="shared" si="2"/>
        <v>71</v>
      </c>
      <c r="X50" s="948"/>
      <c r="Y50" s="949" t="str">
        <f t="shared" si="3"/>
        <v>87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555" t="s">
        <v>122</v>
      </c>
      <c r="G51" s="526" t="s">
        <v>1318</v>
      </c>
      <c r="H51" s="528" t="s">
        <v>122</v>
      </c>
      <c r="I51" s="527" t="s">
        <v>1319</v>
      </c>
      <c r="J51" s="528" t="s">
        <v>122</v>
      </c>
      <c r="K51" s="528" t="s">
        <v>122</v>
      </c>
      <c r="L51" s="528" t="s">
        <v>1319</v>
      </c>
      <c r="M51" s="528" t="s">
        <v>122</v>
      </c>
      <c r="N51" s="528" t="s">
        <v>122</v>
      </c>
      <c r="O51" s="528" t="s">
        <v>122</v>
      </c>
      <c r="P51" s="528" t="s">
        <v>1318</v>
      </c>
      <c r="Q51" s="529" t="s">
        <v>122</v>
      </c>
      <c r="R51" s="369" t="s">
        <v>1318</v>
      </c>
      <c r="S51" s="370" t="s">
        <v>1319</v>
      </c>
      <c r="T51" s="370" t="s">
        <v>1318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560" t="s">
        <v>122</v>
      </c>
      <c r="G52" s="561">
        <v>9.9999999999999995E-7</v>
      </c>
      <c r="H52" s="562">
        <v>9.9999999999999995E-7</v>
      </c>
      <c r="I52" s="562">
        <v>9.9999999999999995E-7</v>
      </c>
      <c r="J52" s="562">
        <v>1.9999999999999999E-6</v>
      </c>
      <c r="K52" s="562" t="s">
        <v>1320</v>
      </c>
      <c r="L52" s="563" t="s">
        <v>1320</v>
      </c>
      <c r="M52" s="563" t="s">
        <v>122</v>
      </c>
      <c r="N52" s="563" t="s">
        <v>122</v>
      </c>
      <c r="O52" s="563" t="s">
        <v>122</v>
      </c>
      <c r="P52" s="563" t="s">
        <v>122</v>
      </c>
      <c r="Q52" s="564" t="s">
        <v>122</v>
      </c>
      <c r="R52" s="369" t="s">
        <v>1321</v>
      </c>
      <c r="S52" s="370" t="s">
        <v>1322</v>
      </c>
      <c r="T52" s="370" t="s">
        <v>1322</v>
      </c>
      <c r="U52" s="947" t="str">
        <f t="shared" si="1"/>
        <v>0.000002</v>
      </c>
      <c r="V52" s="948"/>
      <c r="W52" s="949" t="str">
        <f t="shared" si="2"/>
        <v>&lt;0.000001</v>
      </c>
      <c r="X52" s="948"/>
      <c r="Y52" s="949" t="str">
        <f t="shared" si="3"/>
        <v>&lt;0.000001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1323</v>
      </c>
      <c r="E53" s="1" t="s">
        <v>104</v>
      </c>
      <c r="F53" s="560" t="s">
        <v>122</v>
      </c>
      <c r="G53" s="561" t="s">
        <v>1322</v>
      </c>
      <c r="H53" s="562" t="s">
        <v>1322</v>
      </c>
      <c r="I53" s="562">
        <v>9.9999999999999995E-7</v>
      </c>
      <c r="J53" s="562" t="s">
        <v>1324</v>
      </c>
      <c r="K53" s="562" t="s">
        <v>1324</v>
      </c>
      <c r="L53" s="563" t="s">
        <v>1324</v>
      </c>
      <c r="M53" s="563" t="s">
        <v>122</v>
      </c>
      <c r="N53" s="563" t="s">
        <v>122</v>
      </c>
      <c r="O53" s="563" t="s">
        <v>122</v>
      </c>
      <c r="P53" s="563" t="s">
        <v>122</v>
      </c>
      <c r="Q53" s="564" t="s">
        <v>122</v>
      </c>
      <c r="R53" s="369" t="s">
        <v>1325</v>
      </c>
      <c r="S53" s="370" t="s">
        <v>1322</v>
      </c>
      <c r="T53" s="370" t="s">
        <v>1322</v>
      </c>
      <c r="U53" s="947" t="str">
        <f t="shared" si="1"/>
        <v>0.000001</v>
      </c>
      <c r="V53" s="948"/>
      <c r="W53" s="949" t="str">
        <f t="shared" si="2"/>
        <v>&lt;0.000001</v>
      </c>
      <c r="X53" s="948"/>
      <c r="Y53" s="949" t="str">
        <f t="shared" si="3"/>
        <v>&lt;0.000001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540" t="s">
        <v>122</v>
      </c>
      <c r="G54" s="541" t="s">
        <v>1287</v>
      </c>
      <c r="H54" s="542" t="s">
        <v>122</v>
      </c>
      <c r="I54" s="543" t="s">
        <v>1286</v>
      </c>
      <c r="J54" s="542" t="s">
        <v>122</v>
      </c>
      <c r="K54" s="542" t="s">
        <v>122</v>
      </c>
      <c r="L54" s="542" t="s">
        <v>1326</v>
      </c>
      <c r="M54" s="542" t="s">
        <v>122</v>
      </c>
      <c r="N54" s="542" t="s">
        <v>122</v>
      </c>
      <c r="O54" s="542" t="s">
        <v>122</v>
      </c>
      <c r="P54" s="542" t="s">
        <v>1326</v>
      </c>
      <c r="Q54" s="544" t="s">
        <v>122</v>
      </c>
      <c r="R54" s="369" t="s">
        <v>1286</v>
      </c>
      <c r="S54" s="370" t="s">
        <v>1326</v>
      </c>
      <c r="T54" s="370" t="s">
        <v>1287</v>
      </c>
      <c r="U54" s="947" t="str">
        <f t="shared" si="1"/>
        <v>&lt;0.002</v>
      </c>
      <c r="V54" s="948"/>
      <c r="W54" s="949" t="str">
        <f t="shared" si="2"/>
        <v>-</v>
      </c>
      <c r="X54" s="948"/>
      <c r="Y54" s="949" t="str">
        <f t="shared" si="3"/>
        <v>-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1327</v>
      </c>
      <c r="E55" s="1" t="s">
        <v>104</v>
      </c>
      <c r="F55" s="530" t="s">
        <v>122</v>
      </c>
      <c r="G55" s="531" t="s">
        <v>1328</v>
      </c>
      <c r="H55" s="532" t="s">
        <v>122</v>
      </c>
      <c r="I55" s="533" t="s">
        <v>1328</v>
      </c>
      <c r="J55" s="532" t="s">
        <v>122</v>
      </c>
      <c r="K55" s="532" t="s">
        <v>122</v>
      </c>
      <c r="L55" s="532" t="s">
        <v>1328</v>
      </c>
      <c r="M55" s="532" t="s">
        <v>122</v>
      </c>
      <c r="N55" s="532" t="s">
        <v>122</v>
      </c>
      <c r="O55" s="532" t="s">
        <v>122</v>
      </c>
      <c r="P55" s="532" t="s">
        <v>1328</v>
      </c>
      <c r="Q55" s="534" t="s">
        <v>122</v>
      </c>
      <c r="R55" s="369" t="s">
        <v>1328</v>
      </c>
      <c r="S55" s="370" t="s">
        <v>1328</v>
      </c>
      <c r="T55" s="370" t="s">
        <v>1328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1329</v>
      </c>
      <c r="E56" s="1" t="s">
        <v>104</v>
      </c>
      <c r="F56" s="559">
        <v>0.9</v>
      </c>
      <c r="G56" s="546">
        <v>0.9</v>
      </c>
      <c r="H56" s="548">
        <v>0.9</v>
      </c>
      <c r="I56" s="548">
        <v>1.6</v>
      </c>
      <c r="J56" s="548">
        <v>0.9</v>
      </c>
      <c r="K56" s="548">
        <v>0.7</v>
      </c>
      <c r="L56" s="547">
        <v>0.9</v>
      </c>
      <c r="M56" s="547">
        <v>0.9</v>
      </c>
      <c r="N56" s="547">
        <v>1.5</v>
      </c>
      <c r="O56" s="547">
        <v>1.2</v>
      </c>
      <c r="P56" s="547">
        <v>0.7</v>
      </c>
      <c r="Q56" s="549">
        <v>1</v>
      </c>
      <c r="R56" s="369" t="s">
        <v>1330</v>
      </c>
      <c r="S56" s="370" t="s">
        <v>1331</v>
      </c>
      <c r="T56" s="370" t="s">
        <v>1332</v>
      </c>
      <c r="U56" s="947" t="str">
        <f t="shared" si="1"/>
        <v>1.6</v>
      </c>
      <c r="V56" s="948"/>
      <c r="W56" s="949" t="str">
        <f t="shared" si="2"/>
        <v>0.7</v>
      </c>
      <c r="X56" s="948"/>
      <c r="Y56" s="949" t="str">
        <f t="shared" si="3"/>
        <v>1.0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1333</v>
      </c>
      <c r="E57" s="1" t="s">
        <v>671</v>
      </c>
      <c r="F57" s="559">
        <v>6.9</v>
      </c>
      <c r="G57" s="546">
        <v>7.1</v>
      </c>
      <c r="H57" s="548">
        <v>6.9</v>
      </c>
      <c r="I57" s="548">
        <v>7</v>
      </c>
      <c r="J57" s="548">
        <v>7.2</v>
      </c>
      <c r="K57" s="548">
        <v>7.2</v>
      </c>
      <c r="L57" s="547">
        <v>7.2</v>
      </c>
      <c r="M57" s="547">
        <v>7.2</v>
      </c>
      <c r="N57" s="547">
        <v>6.9</v>
      </c>
      <c r="O57" s="547">
        <v>7</v>
      </c>
      <c r="P57" s="547">
        <v>7</v>
      </c>
      <c r="Q57" s="549">
        <v>6.9</v>
      </c>
      <c r="R57" s="369" t="s">
        <v>923</v>
      </c>
      <c r="S57" s="370" t="s">
        <v>1334</v>
      </c>
      <c r="T57" s="370" t="s">
        <v>917</v>
      </c>
      <c r="U57" s="947" t="str">
        <f t="shared" si="1"/>
        <v>7.2</v>
      </c>
      <c r="V57" s="948"/>
      <c r="W57" s="949" t="str">
        <f t="shared" si="2"/>
        <v>6.9</v>
      </c>
      <c r="X57" s="948"/>
      <c r="Y57" s="949" t="str">
        <f t="shared" si="3"/>
        <v>7.0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671</v>
      </c>
      <c r="F58" s="555" t="s">
        <v>122</v>
      </c>
      <c r="G58" s="556" t="s">
        <v>122</v>
      </c>
      <c r="H58" s="528" t="s">
        <v>122</v>
      </c>
      <c r="I58" s="528" t="s">
        <v>122</v>
      </c>
      <c r="J58" s="528" t="s">
        <v>122</v>
      </c>
      <c r="K58" s="528" t="s">
        <v>122</v>
      </c>
      <c r="L58" s="528" t="s">
        <v>122</v>
      </c>
      <c r="M58" s="528" t="s">
        <v>122</v>
      </c>
      <c r="N58" s="528" t="s">
        <v>122</v>
      </c>
      <c r="O58" s="528" t="s">
        <v>122</v>
      </c>
      <c r="P58" s="528" t="s">
        <v>122</v>
      </c>
      <c r="Q58" s="529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103</v>
      </c>
      <c r="X58" s="948"/>
      <c r="Y58" s="949" t="s">
        <v>1218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1219</v>
      </c>
      <c r="F59" s="525" t="s">
        <v>1335</v>
      </c>
      <c r="G59" s="526" t="s">
        <v>929</v>
      </c>
      <c r="H59" s="527" t="s">
        <v>1336</v>
      </c>
      <c r="I59" s="527" t="s">
        <v>1337</v>
      </c>
      <c r="J59" s="527" t="s">
        <v>1338</v>
      </c>
      <c r="K59" s="527" t="s">
        <v>1339</v>
      </c>
      <c r="L59" s="528" t="s">
        <v>1340</v>
      </c>
      <c r="M59" s="528" t="s">
        <v>1341</v>
      </c>
      <c r="N59" s="528" t="s">
        <v>1341</v>
      </c>
      <c r="O59" s="528" t="s">
        <v>937</v>
      </c>
      <c r="P59" s="528" t="s">
        <v>1341</v>
      </c>
      <c r="Q59" s="529" t="s">
        <v>1340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1218</v>
      </c>
      <c r="X59" s="948"/>
      <c r="Y59" s="949" t="s">
        <v>220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1342</v>
      </c>
      <c r="F60" s="559">
        <v>5.6</v>
      </c>
      <c r="G60" s="546">
        <v>5.6</v>
      </c>
      <c r="H60" s="548">
        <v>5.3</v>
      </c>
      <c r="I60" s="527">
        <v>11</v>
      </c>
      <c r="J60" s="548">
        <v>6.1</v>
      </c>
      <c r="K60" s="548">
        <v>4.3</v>
      </c>
      <c r="L60" s="547">
        <v>6.2</v>
      </c>
      <c r="M60" s="547">
        <v>5.6</v>
      </c>
      <c r="N60" s="547">
        <v>8.4</v>
      </c>
      <c r="O60" s="547">
        <v>5.8</v>
      </c>
      <c r="P60" s="547">
        <v>6.3</v>
      </c>
      <c r="Q60" s="549">
        <v>5.5</v>
      </c>
      <c r="R60" s="369" t="s">
        <v>1343</v>
      </c>
      <c r="S60" s="370" t="s">
        <v>1344</v>
      </c>
      <c r="T60" s="370" t="s">
        <v>1345</v>
      </c>
      <c r="U60" s="947" t="str">
        <f>R60</f>
        <v>11</v>
      </c>
      <c r="V60" s="948"/>
      <c r="W60" s="949" t="str">
        <f>IF(LEFT(R60,1)="&lt;","-",IF(AA60=1,"-",S60))</f>
        <v>4.3</v>
      </c>
      <c r="X60" s="948"/>
      <c r="Y60" s="949" t="str">
        <f>IF(LEFT(R60,1)="&lt;","-",IF(AA60=1,"-",T60))</f>
        <v>6.3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565">
        <v>4.5</v>
      </c>
      <c r="G61" s="566">
        <v>9.9</v>
      </c>
      <c r="H61" s="567">
        <v>4.5999999999999996</v>
      </c>
      <c r="I61" s="568">
        <v>29</v>
      </c>
      <c r="J61" s="567">
        <v>2.7</v>
      </c>
      <c r="K61" s="567">
        <v>4.4000000000000004</v>
      </c>
      <c r="L61" s="569">
        <v>3.3</v>
      </c>
      <c r="M61" s="569">
        <v>3.1</v>
      </c>
      <c r="N61" s="570">
        <v>12</v>
      </c>
      <c r="O61" s="569">
        <v>9.9</v>
      </c>
      <c r="P61" s="569">
        <v>3.3</v>
      </c>
      <c r="Q61" s="571">
        <v>12</v>
      </c>
      <c r="R61" s="375" t="s">
        <v>1346</v>
      </c>
      <c r="S61" s="377" t="s">
        <v>1347</v>
      </c>
      <c r="T61" s="377" t="s">
        <v>1348</v>
      </c>
      <c r="U61" s="941" t="str">
        <f>R61</f>
        <v>29</v>
      </c>
      <c r="V61" s="942"/>
      <c r="W61" s="943" t="str">
        <f>IF(LEFT(R61,1)="&lt;","-",IF(AA61=1,"-",S61))</f>
        <v>2.7</v>
      </c>
      <c r="X61" s="942"/>
      <c r="Y61" s="943" t="str">
        <f>IF(LEFT(R61,1)="&lt;","-",IF(AA61=1,"-",T61))</f>
        <v>8.2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93" t="s">
        <v>122</v>
      </c>
      <c r="G62" s="130" t="s">
        <v>122</v>
      </c>
      <c r="H62" s="130" t="s">
        <v>122</v>
      </c>
      <c r="I62" s="130" t="s">
        <v>122</v>
      </c>
      <c r="J62" s="130" t="s">
        <v>122</v>
      </c>
      <c r="K62" s="130" t="s">
        <v>122</v>
      </c>
      <c r="L62" s="130" t="s">
        <v>122</v>
      </c>
      <c r="M62" s="130" t="s">
        <v>122</v>
      </c>
      <c r="N62" s="130" t="s">
        <v>122</v>
      </c>
      <c r="O62" s="130" t="s">
        <v>122</v>
      </c>
      <c r="P62" s="130" t="s">
        <v>122</v>
      </c>
      <c r="Q62" s="130" t="s">
        <v>122</v>
      </c>
      <c r="R62" s="403" t="s">
        <v>122</v>
      </c>
      <c r="S62" s="403" t="s">
        <v>122</v>
      </c>
      <c r="T62" s="404" t="s">
        <v>122</v>
      </c>
      <c r="U62" s="944" t="s">
        <v>220</v>
      </c>
      <c r="V62" s="945"/>
      <c r="W62" s="946" t="s">
        <v>671</v>
      </c>
      <c r="X62" s="945"/>
      <c r="Y62" s="946" t="s">
        <v>671</v>
      </c>
      <c r="Z62" s="945"/>
      <c r="AA62" s="405" t="s">
        <v>671</v>
      </c>
    </row>
    <row r="63" spans="1:30" ht="13.5" customHeight="1" x14ac:dyDescent="0.15">
      <c r="D63" s="45"/>
      <c r="E63" s="9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s="21" customFormat="1" ht="13.5" customHeight="1" x14ac:dyDescent="0.15">
      <c r="A64" s="407"/>
      <c r="B64" s="408"/>
      <c r="C64" s="47"/>
      <c r="D64" s="19" t="s">
        <v>1216</v>
      </c>
      <c r="E64" s="20"/>
      <c r="F64" s="349">
        <v>42830</v>
      </c>
      <c r="G64" s="409">
        <v>42865</v>
      </c>
      <c r="H64" s="350">
        <v>42900</v>
      </c>
      <c r="I64" s="350">
        <v>42942</v>
      </c>
      <c r="J64" s="350">
        <v>42963</v>
      </c>
      <c r="K64" s="350">
        <v>42984</v>
      </c>
      <c r="L64" s="475">
        <v>43019</v>
      </c>
      <c r="M64" s="475">
        <v>43047</v>
      </c>
      <c r="N64" s="475">
        <v>43075</v>
      </c>
      <c r="O64" s="475">
        <v>43110</v>
      </c>
      <c r="P64" s="475">
        <v>43145</v>
      </c>
      <c r="Q64" s="494">
        <v>43166</v>
      </c>
      <c r="R64" s="352"/>
      <c r="S64" s="411"/>
      <c r="T64" s="411"/>
      <c r="U64" s="976" t="s">
        <v>1349</v>
      </c>
      <c r="V64" s="977"/>
      <c r="W64" s="978" t="s">
        <v>161</v>
      </c>
      <c r="X64" s="979"/>
      <c r="Y64" s="978" t="s">
        <v>162</v>
      </c>
      <c r="Z64" s="980"/>
      <c r="AA64" s="412" t="s">
        <v>4</v>
      </c>
      <c r="AB64" s="355"/>
      <c r="AC64" s="355"/>
      <c r="AD64" s="355"/>
    </row>
    <row r="65" spans="1:30" s="21" customFormat="1" ht="13.5" customHeight="1" x14ac:dyDescent="0.15">
      <c r="A65" s="981" t="s">
        <v>116</v>
      </c>
      <c r="B65" s="413">
        <v>1</v>
      </c>
      <c r="C65" s="39"/>
      <c r="D65" s="48" t="s">
        <v>53</v>
      </c>
      <c r="E65" s="414" t="s">
        <v>104</v>
      </c>
      <c r="F65" s="572" t="s">
        <v>122</v>
      </c>
      <c r="G65" s="573" t="s">
        <v>122</v>
      </c>
      <c r="H65" s="574" t="s">
        <v>122</v>
      </c>
      <c r="I65" s="575" t="s">
        <v>1350</v>
      </c>
      <c r="J65" s="574" t="s">
        <v>122</v>
      </c>
      <c r="K65" s="574" t="s">
        <v>122</v>
      </c>
      <c r="L65" s="574" t="s">
        <v>122</v>
      </c>
      <c r="M65" s="574" t="s">
        <v>122</v>
      </c>
      <c r="N65" s="574" t="s">
        <v>122</v>
      </c>
      <c r="O65" s="574" t="s">
        <v>122</v>
      </c>
      <c r="P65" s="574" t="s">
        <v>122</v>
      </c>
      <c r="Q65" s="576" t="s">
        <v>122</v>
      </c>
      <c r="R65" s="420" t="s">
        <v>1351</v>
      </c>
      <c r="S65" s="421" t="s">
        <v>1352</v>
      </c>
      <c r="T65" s="421" t="s">
        <v>1352</v>
      </c>
      <c r="U65" s="956" t="str">
        <f t="shared" ref="U65:U116" si="4">R65</f>
        <v>&lt;0.0015</v>
      </c>
      <c r="V65" s="957"/>
      <c r="W65" s="958" t="str">
        <f t="shared" ref="W65:W116" si="5">IF(LEFT(R65,1)="&lt;","-",IF(AA65=1,"-",S65))</f>
        <v>-</v>
      </c>
      <c r="X65" s="957"/>
      <c r="Y65" s="958" t="str">
        <f t="shared" ref="Y65:Y116" si="6">IF(LEFT(R65,1)="&lt;","-",IF(AA65=1,"-",T65))</f>
        <v>-</v>
      </c>
      <c r="Z65" s="957"/>
      <c r="AA65" s="422">
        <f>12-COUNTIF(F65:Q65,"-")</f>
        <v>1</v>
      </c>
      <c r="AB65" s="355"/>
      <c r="AC65" s="355"/>
      <c r="AD65" s="355"/>
    </row>
    <row r="66" spans="1:30" s="21" customFormat="1" ht="13.5" customHeight="1" x14ac:dyDescent="0.15">
      <c r="A66" s="982"/>
      <c r="B66" s="387">
        <v>2</v>
      </c>
      <c r="C66" s="40"/>
      <c r="D66" s="49" t="s">
        <v>54</v>
      </c>
      <c r="E66" s="423" t="s">
        <v>104</v>
      </c>
      <c r="F66" s="530" t="s">
        <v>122</v>
      </c>
      <c r="G66" s="577" t="s">
        <v>122</v>
      </c>
      <c r="H66" s="532" t="s">
        <v>122</v>
      </c>
      <c r="I66" s="533" t="s">
        <v>972</v>
      </c>
      <c r="J66" s="532" t="s">
        <v>122</v>
      </c>
      <c r="K66" s="532" t="s">
        <v>122</v>
      </c>
      <c r="L66" s="532" t="s">
        <v>122</v>
      </c>
      <c r="M66" s="532" t="s">
        <v>122</v>
      </c>
      <c r="N66" s="532" t="s">
        <v>122</v>
      </c>
      <c r="O66" s="532" t="s">
        <v>122</v>
      </c>
      <c r="P66" s="532" t="s">
        <v>122</v>
      </c>
      <c r="Q66" s="578" t="s">
        <v>122</v>
      </c>
      <c r="R66" s="369" t="s">
        <v>972</v>
      </c>
      <c r="S66" s="372" t="s">
        <v>972</v>
      </c>
      <c r="T66" s="372" t="s">
        <v>793</v>
      </c>
      <c r="U66" s="947" t="str">
        <f t="shared" si="4"/>
        <v>&lt;0.0002</v>
      </c>
      <c r="V66" s="948"/>
      <c r="W66" s="949" t="str">
        <f t="shared" si="5"/>
        <v>-</v>
      </c>
      <c r="X66" s="948"/>
      <c r="Y66" s="949" t="str">
        <f t="shared" si="6"/>
        <v>-</v>
      </c>
      <c r="Z66" s="948"/>
      <c r="AA66" s="425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3</v>
      </c>
      <c r="C67" s="40"/>
      <c r="D67" s="49" t="s">
        <v>55</v>
      </c>
      <c r="E67" s="423" t="s">
        <v>104</v>
      </c>
      <c r="F67" s="540" t="s">
        <v>122</v>
      </c>
      <c r="G67" s="579" t="s">
        <v>122</v>
      </c>
      <c r="H67" s="542" t="s">
        <v>122</v>
      </c>
      <c r="I67" s="543" t="s">
        <v>1270</v>
      </c>
      <c r="J67" s="542" t="s">
        <v>122</v>
      </c>
      <c r="K67" s="542" t="s">
        <v>122</v>
      </c>
      <c r="L67" s="542" t="s">
        <v>122</v>
      </c>
      <c r="M67" s="542" t="s">
        <v>122</v>
      </c>
      <c r="N67" s="542" t="s">
        <v>122</v>
      </c>
      <c r="O67" s="542" t="s">
        <v>122</v>
      </c>
      <c r="P67" s="542" t="s">
        <v>122</v>
      </c>
      <c r="Q67" s="580" t="s">
        <v>122</v>
      </c>
      <c r="R67" s="369" t="s">
        <v>1272</v>
      </c>
      <c r="S67" s="372" t="s">
        <v>1270</v>
      </c>
      <c r="T67" s="372" t="s">
        <v>365</v>
      </c>
      <c r="U67" s="947" t="str">
        <f t="shared" si="4"/>
        <v>&lt;0.001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 t="shared" ref="AA67:AA114" si="7"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4</v>
      </c>
      <c r="C68" s="40"/>
      <c r="D68" s="49" t="s">
        <v>82</v>
      </c>
      <c r="E68" s="423" t="s">
        <v>1219</v>
      </c>
      <c r="F68" s="525" t="s">
        <v>122</v>
      </c>
      <c r="G68" s="526" t="s">
        <v>122</v>
      </c>
      <c r="H68" s="527" t="s">
        <v>122</v>
      </c>
      <c r="I68" s="527" t="s">
        <v>122</v>
      </c>
      <c r="J68" s="527" t="s">
        <v>122</v>
      </c>
      <c r="K68" s="527" t="s">
        <v>122</v>
      </c>
      <c r="L68" s="527" t="s">
        <v>220</v>
      </c>
      <c r="M68" s="527" t="s">
        <v>671</v>
      </c>
      <c r="N68" s="527" t="s">
        <v>671</v>
      </c>
      <c r="O68" s="527" t="s">
        <v>671</v>
      </c>
      <c r="P68" s="527" t="s">
        <v>671</v>
      </c>
      <c r="Q68" s="581" t="s">
        <v>1218</v>
      </c>
      <c r="R68" s="391" t="s">
        <v>122</v>
      </c>
      <c r="S68" s="394" t="s">
        <v>122</v>
      </c>
      <c r="T68" s="394" t="s">
        <v>122</v>
      </c>
      <c r="U68" s="947" t="str">
        <f t="shared" si="4"/>
        <v>-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si="7"/>
        <v>0</v>
      </c>
      <c r="AB68" s="355"/>
      <c r="AC68" s="355"/>
      <c r="AD68" s="355"/>
    </row>
    <row r="69" spans="1:30" s="21" customFormat="1" ht="13.5" customHeight="1" x14ac:dyDescent="0.15">
      <c r="A69" s="982"/>
      <c r="B69" s="387">
        <v>5</v>
      </c>
      <c r="C69" s="40"/>
      <c r="D69" s="49" t="s">
        <v>56</v>
      </c>
      <c r="E69" s="423" t="s">
        <v>104</v>
      </c>
      <c r="F69" s="530" t="s">
        <v>122</v>
      </c>
      <c r="G69" s="577" t="s">
        <v>122</v>
      </c>
      <c r="H69" s="532" t="s">
        <v>122</v>
      </c>
      <c r="I69" s="533" t="s">
        <v>1353</v>
      </c>
      <c r="J69" s="532" t="s">
        <v>122</v>
      </c>
      <c r="K69" s="532" t="s">
        <v>122</v>
      </c>
      <c r="L69" s="532" t="s">
        <v>122</v>
      </c>
      <c r="M69" s="532" t="s">
        <v>122</v>
      </c>
      <c r="N69" s="532" t="s">
        <v>122</v>
      </c>
      <c r="O69" s="532" t="s">
        <v>122</v>
      </c>
      <c r="P69" s="532" t="s">
        <v>122</v>
      </c>
      <c r="Q69" s="578" t="s">
        <v>122</v>
      </c>
      <c r="R69" s="369" t="s">
        <v>1354</v>
      </c>
      <c r="S69" s="372" t="s">
        <v>1354</v>
      </c>
      <c r="T69" s="372" t="s">
        <v>1354</v>
      </c>
      <c r="U69" s="947" t="str">
        <f t="shared" si="4"/>
        <v>&lt;0.0004</v>
      </c>
      <c r="V69" s="948"/>
      <c r="W69" s="949" t="str">
        <f t="shared" si="5"/>
        <v>-</v>
      </c>
      <c r="X69" s="948"/>
      <c r="Y69" s="949" t="str">
        <f t="shared" si="6"/>
        <v>-</v>
      </c>
      <c r="Z69" s="948"/>
      <c r="AA69" s="425">
        <f t="shared" si="7"/>
        <v>1</v>
      </c>
      <c r="AB69" s="355"/>
      <c r="AC69" s="355"/>
      <c r="AD69" s="355"/>
    </row>
    <row r="70" spans="1:30" s="21" customFormat="1" ht="13.5" customHeight="1" x14ac:dyDescent="0.15">
      <c r="A70" s="982"/>
      <c r="B70" s="387">
        <v>6</v>
      </c>
      <c r="C70" s="40"/>
      <c r="D70" s="41" t="s">
        <v>82</v>
      </c>
      <c r="E70" s="423" t="s">
        <v>1355</v>
      </c>
      <c r="F70" s="525" t="s">
        <v>122</v>
      </c>
      <c r="G70" s="526" t="s">
        <v>122</v>
      </c>
      <c r="H70" s="527" t="s">
        <v>122</v>
      </c>
      <c r="I70" s="527" t="s">
        <v>122</v>
      </c>
      <c r="J70" s="527" t="s">
        <v>122</v>
      </c>
      <c r="K70" s="527" t="s">
        <v>122</v>
      </c>
      <c r="L70" s="527" t="s">
        <v>671</v>
      </c>
      <c r="M70" s="527" t="s">
        <v>1219</v>
      </c>
      <c r="N70" s="527" t="s">
        <v>1218</v>
      </c>
      <c r="O70" s="527" t="s">
        <v>1218</v>
      </c>
      <c r="P70" s="527" t="s">
        <v>671</v>
      </c>
      <c r="Q70" s="581" t="s">
        <v>220</v>
      </c>
      <c r="R70" s="369" t="s">
        <v>122</v>
      </c>
      <c r="S70" s="372" t="s">
        <v>122</v>
      </c>
      <c r="T70" s="372" t="s">
        <v>122</v>
      </c>
      <c r="U70" s="947" t="str">
        <f t="shared" si="4"/>
        <v>-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0</v>
      </c>
      <c r="AB70" s="355"/>
      <c r="AC70" s="355"/>
      <c r="AD70" s="355"/>
    </row>
    <row r="71" spans="1:30" s="21" customFormat="1" ht="13.5" customHeight="1" x14ac:dyDescent="0.15">
      <c r="A71" s="982"/>
      <c r="B71" s="387">
        <v>7</v>
      </c>
      <c r="C71" s="40"/>
      <c r="D71" s="41" t="s">
        <v>82</v>
      </c>
      <c r="E71" s="423" t="s">
        <v>1355</v>
      </c>
      <c r="F71" s="525" t="s">
        <v>122</v>
      </c>
      <c r="G71" s="526" t="s">
        <v>122</v>
      </c>
      <c r="H71" s="527" t="s">
        <v>122</v>
      </c>
      <c r="I71" s="527" t="s">
        <v>122</v>
      </c>
      <c r="J71" s="527" t="s">
        <v>122</v>
      </c>
      <c r="K71" s="527" t="s">
        <v>122</v>
      </c>
      <c r="L71" s="527" t="s">
        <v>671</v>
      </c>
      <c r="M71" s="527" t="s">
        <v>1218</v>
      </c>
      <c r="N71" s="527" t="s">
        <v>671</v>
      </c>
      <c r="O71" s="527" t="s">
        <v>1218</v>
      </c>
      <c r="P71" s="527" t="s">
        <v>671</v>
      </c>
      <c r="Q71" s="581" t="s">
        <v>1218</v>
      </c>
      <c r="R71" s="369" t="s">
        <v>122</v>
      </c>
      <c r="S71" s="372" t="s">
        <v>122</v>
      </c>
      <c r="T71" s="372" t="s">
        <v>122</v>
      </c>
      <c r="U71" s="947" t="str">
        <f t="shared" si="4"/>
        <v>-</v>
      </c>
      <c r="V71" s="948"/>
      <c r="W71" s="949" t="str">
        <f t="shared" si="5"/>
        <v>-</v>
      </c>
      <c r="X71" s="948"/>
      <c r="Y71" s="949" t="str">
        <f t="shared" si="6"/>
        <v>-</v>
      </c>
      <c r="Z71" s="948"/>
      <c r="AA71" s="425">
        <f t="shared" si="7"/>
        <v>0</v>
      </c>
      <c r="AB71" s="355"/>
      <c r="AC71" s="355"/>
      <c r="AD71" s="355"/>
    </row>
    <row r="72" spans="1:30" s="21" customFormat="1" ht="13.5" customHeight="1" x14ac:dyDescent="0.15">
      <c r="A72" s="982"/>
      <c r="B72" s="387">
        <v>8</v>
      </c>
      <c r="C72" s="40"/>
      <c r="D72" s="41" t="s">
        <v>57</v>
      </c>
      <c r="E72" s="423" t="s">
        <v>104</v>
      </c>
      <c r="F72" s="540" t="s">
        <v>122</v>
      </c>
      <c r="G72" s="579" t="s">
        <v>122</v>
      </c>
      <c r="H72" s="542" t="s">
        <v>122</v>
      </c>
      <c r="I72" s="543" t="s">
        <v>1356</v>
      </c>
      <c r="J72" s="542" t="s">
        <v>122</v>
      </c>
      <c r="K72" s="542" t="s">
        <v>122</v>
      </c>
      <c r="L72" s="542" t="s">
        <v>122</v>
      </c>
      <c r="M72" s="542" t="s">
        <v>122</v>
      </c>
      <c r="N72" s="542" t="s">
        <v>122</v>
      </c>
      <c r="O72" s="542" t="s">
        <v>122</v>
      </c>
      <c r="P72" s="542" t="s">
        <v>122</v>
      </c>
      <c r="Q72" s="580" t="s">
        <v>122</v>
      </c>
      <c r="R72" s="369" t="s">
        <v>1271</v>
      </c>
      <c r="S72" s="372" t="s">
        <v>1356</v>
      </c>
      <c r="T72" s="372" t="s">
        <v>1270</v>
      </c>
      <c r="U72" s="947" t="str">
        <f t="shared" si="4"/>
        <v>&lt;0.001</v>
      </c>
      <c r="V72" s="948"/>
      <c r="W72" s="949" t="str">
        <f t="shared" si="5"/>
        <v>-</v>
      </c>
      <c r="X72" s="948"/>
      <c r="Y72" s="949" t="str">
        <f t="shared" si="6"/>
        <v>-</v>
      </c>
      <c r="Z72" s="948"/>
      <c r="AA72" s="425">
        <f t="shared" si="7"/>
        <v>1</v>
      </c>
      <c r="AB72" s="355"/>
      <c r="AC72" s="355"/>
      <c r="AD72" s="355"/>
    </row>
    <row r="73" spans="1:30" s="21" customFormat="1" ht="13.5" customHeight="1" x14ac:dyDescent="0.15">
      <c r="A73" s="982"/>
      <c r="B73" s="387">
        <v>9</v>
      </c>
      <c r="C73" s="40"/>
      <c r="D73" s="41" t="s">
        <v>1357</v>
      </c>
      <c r="E73" s="423" t="s">
        <v>104</v>
      </c>
      <c r="F73" s="540" t="s">
        <v>122</v>
      </c>
      <c r="G73" s="579" t="s">
        <v>122</v>
      </c>
      <c r="H73" s="542" t="s">
        <v>122</v>
      </c>
      <c r="I73" s="543" t="s">
        <v>1358</v>
      </c>
      <c r="J73" s="542" t="s">
        <v>122</v>
      </c>
      <c r="K73" s="542" t="s">
        <v>122</v>
      </c>
      <c r="L73" s="542" t="s">
        <v>122</v>
      </c>
      <c r="M73" s="542" t="s">
        <v>122</v>
      </c>
      <c r="N73" s="542" t="s">
        <v>122</v>
      </c>
      <c r="O73" s="542" t="s">
        <v>122</v>
      </c>
      <c r="P73" s="542" t="s">
        <v>122</v>
      </c>
      <c r="Q73" s="580" t="s">
        <v>122</v>
      </c>
      <c r="R73" s="369" t="s">
        <v>1358</v>
      </c>
      <c r="S73" s="372" t="s">
        <v>980</v>
      </c>
      <c r="T73" s="372" t="s">
        <v>1359</v>
      </c>
      <c r="U73" s="947" t="str">
        <f t="shared" si="4"/>
        <v>&lt;0.008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10</v>
      </c>
      <c r="C74" s="40"/>
      <c r="D74" s="41" t="s">
        <v>58</v>
      </c>
      <c r="E74" s="423" t="s">
        <v>104</v>
      </c>
      <c r="F74" s="555" t="s">
        <v>122</v>
      </c>
      <c r="G74" s="556" t="s">
        <v>122</v>
      </c>
      <c r="H74" s="528" t="s">
        <v>122</v>
      </c>
      <c r="I74" s="528" t="s">
        <v>122</v>
      </c>
      <c r="J74" s="528" t="s">
        <v>122</v>
      </c>
      <c r="K74" s="528" t="s">
        <v>122</v>
      </c>
      <c r="L74" s="528" t="s">
        <v>1218</v>
      </c>
      <c r="M74" s="528" t="s">
        <v>1355</v>
      </c>
      <c r="N74" s="528" t="s">
        <v>671</v>
      </c>
      <c r="O74" s="528" t="s">
        <v>103</v>
      </c>
      <c r="P74" s="528" t="s">
        <v>671</v>
      </c>
      <c r="Q74" s="582" t="s">
        <v>338</v>
      </c>
      <c r="R74" s="369" t="s">
        <v>122</v>
      </c>
      <c r="S74" s="372" t="s">
        <v>122</v>
      </c>
      <c r="T74" s="372" t="s">
        <v>122</v>
      </c>
      <c r="U74" s="947" t="str">
        <f t="shared" si="4"/>
        <v>-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0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11</v>
      </c>
      <c r="C75" s="40"/>
      <c r="D75" s="41" t="s">
        <v>82</v>
      </c>
      <c r="E75" s="423" t="s">
        <v>104</v>
      </c>
      <c r="F75" s="525" t="s">
        <v>122</v>
      </c>
      <c r="G75" s="526" t="s">
        <v>122</v>
      </c>
      <c r="H75" s="527" t="s">
        <v>122</v>
      </c>
      <c r="I75" s="527" t="s">
        <v>122</v>
      </c>
      <c r="J75" s="527" t="s">
        <v>122</v>
      </c>
      <c r="K75" s="527" t="s">
        <v>122</v>
      </c>
      <c r="L75" s="527" t="s">
        <v>1218</v>
      </c>
      <c r="M75" s="527" t="s">
        <v>1219</v>
      </c>
      <c r="N75" s="527" t="s">
        <v>220</v>
      </c>
      <c r="O75" s="527" t="s">
        <v>671</v>
      </c>
      <c r="P75" s="527" t="s">
        <v>671</v>
      </c>
      <c r="Q75" s="581" t="s">
        <v>671</v>
      </c>
      <c r="R75" s="369" t="s">
        <v>122</v>
      </c>
      <c r="S75" s="372" t="s">
        <v>122</v>
      </c>
      <c r="T75" s="372" t="s">
        <v>122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>
        <f t="shared" si="7"/>
        <v>0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12</v>
      </c>
      <c r="C76" s="40"/>
      <c r="D76" s="41" t="s">
        <v>60</v>
      </c>
      <c r="E76" s="423" t="s">
        <v>104</v>
      </c>
      <c r="F76" s="555" t="s">
        <v>122</v>
      </c>
      <c r="G76" s="556" t="s">
        <v>122</v>
      </c>
      <c r="H76" s="528" t="s">
        <v>122</v>
      </c>
      <c r="I76" s="528" t="s">
        <v>122</v>
      </c>
      <c r="J76" s="528" t="s">
        <v>122</v>
      </c>
      <c r="K76" s="528" t="s">
        <v>122</v>
      </c>
      <c r="L76" s="528" t="s">
        <v>671</v>
      </c>
      <c r="M76" s="528" t="s">
        <v>338</v>
      </c>
      <c r="N76" s="528" t="s">
        <v>338</v>
      </c>
      <c r="O76" s="528" t="s">
        <v>1355</v>
      </c>
      <c r="P76" s="528" t="s">
        <v>671</v>
      </c>
      <c r="Q76" s="582" t="s">
        <v>220</v>
      </c>
      <c r="R76" s="369" t="s">
        <v>122</v>
      </c>
      <c r="S76" s="372" t="s">
        <v>122</v>
      </c>
      <c r="T76" s="372" t="s">
        <v>122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>
        <f t="shared" si="7"/>
        <v>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13</v>
      </c>
      <c r="C77" s="40"/>
      <c r="D77" s="41" t="s">
        <v>1360</v>
      </c>
      <c r="E77" s="423" t="s">
        <v>104</v>
      </c>
      <c r="F77" s="555" t="s">
        <v>122</v>
      </c>
      <c r="G77" s="556" t="s">
        <v>122</v>
      </c>
      <c r="H77" s="528" t="s">
        <v>122</v>
      </c>
      <c r="I77" s="542" t="s">
        <v>122</v>
      </c>
      <c r="J77" s="528" t="s">
        <v>122</v>
      </c>
      <c r="K77" s="528" t="s">
        <v>122</v>
      </c>
      <c r="L77" s="528" t="s">
        <v>122</v>
      </c>
      <c r="M77" s="528" t="s">
        <v>122</v>
      </c>
      <c r="N77" s="528" t="s">
        <v>122</v>
      </c>
      <c r="O77" s="528" t="s">
        <v>122</v>
      </c>
      <c r="P77" s="528" t="s">
        <v>122</v>
      </c>
      <c r="Q77" s="582" t="s">
        <v>122</v>
      </c>
      <c r="R77" s="369" t="s">
        <v>122</v>
      </c>
      <c r="S77" s="372" t="s">
        <v>122</v>
      </c>
      <c r="T77" s="372" t="s">
        <v>122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>
        <f t="shared" si="7"/>
        <v>0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14</v>
      </c>
      <c r="C78" s="40"/>
      <c r="D78" s="41" t="s">
        <v>62</v>
      </c>
      <c r="E78" s="423" t="s">
        <v>104</v>
      </c>
      <c r="F78" s="555" t="s">
        <v>122</v>
      </c>
      <c r="G78" s="556" t="s">
        <v>122</v>
      </c>
      <c r="H78" s="528" t="s">
        <v>122</v>
      </c>
      <c r="I78" s="542" t="s">
        <v>122</v>
      </c>
      <c r="J78" s="528" t="s">
        <v>122</v>
      </c>
      <c r="K78" s="528" t="s">
        <v>122</v>
      </c>
      <c r="L78" s="528" t="s">
        <v>122</v>
      </c>
      <c r="M78" s="528" t="s">
        <v>122</v>
      </c>
      <c r="N78" s="528" t="s">
        <v>122</v>
      </c>
      <c r="O78" s="528" t="s">
        <v>122</v>
      </c>
      <c r="P78" s="528" t="s">
        <v>122</v>
      </c>
      <c r="Q78" s="582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15</v>
      </c>
      <c r="C79" s="40"/>
      <c r="D79" s="41" t="s">
        <v>63</v>
      </c>
      <c r="E79" s="423" t="s">
        <v>671</v>
      </c>
      <c r="F79" s="555" t="s">
        <v>122</v>
      </c>
      <c r="G79" s="556" t="s">
        <v>122</v>
      </c>
      <c r="H79" s="528" t="s">
        <v>122</v>
      </c>
      <c r="I79" s="528" t="s">
        <v>122</v>
      </c>
      <c r="J79" s="528" t="s">
        <v>122</v>
      </c>
      <c r="K79" s="528" t="s">
        <v>122</v>
      </c>
      <c r="L79" s="528" t="s">
        <v>1355</v>
      </c>
      <c r="M79" s="528" t="s">
        <v>1355</v>
      </c>
      <c r="N79" s="528" t="s">
        <v>671</v>
      </c>
      <c r="O79" s="528" t="s">
        <v>1218</v>
      </c>
      <c r="P79" s="528" t="s">
        <v>671</v>
      </c>
      <c r="Q79" s="582" t="s">
        <v>338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16</v>
      </c>
      <c r="C80" s="40"/>
      <c r="D80" s="49" t="s">
        <v>64</v>
      </c>
      <c r="E80" s="423" t="s">
        <v>104</v>
      </c>
      <c r="F80" s="545" t="s">
        <v>122</v>
      </c>
      <c r="G80" s="583" t="s">
        <v>122</v>
      </c>
      <c r="H80" s="547" t="s">
        <v>122</v>
      </c>
      <c r="I80" s="547" t="s">
        <v>122</v>
      </c>
      <c r="J80" s="547" t="s">
        <v>122</v>
      </c>
      <c r="K80" s="547" t="s">
        <v>122</v>
      </c>
      <c r="L80" s="547" t="s">
        <v>122</v>
      </c>
      <c r="M80" s="547" t="s">
        <v>122</v>
      </c>
      <c r="N80" s="547" t="s">
        <v>122</v>
      </c>
      <c r="O80" s="547" t="s">
        <v>122</v>
      </c>
      <c r="P80" s="547" t="s">
        <v>122</v>
      </c>
      <c r="Q80" s="584" t="s">
        <v>122</v>
      </c>
      <c r="R80" s="369" t="s">
        <v>122</v>
      </c>
      <c r="S80" s="372" t="s">
        <v>122</v>
      </c>
      <c r="T80" s="372" t="s">
        <v>122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>
        <f t="shared" si="7"/>
        <v>0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17</v>
      </c>
      <c r="C81" s="40"/>
      <c r="D81" s="26" t="s">
        <v>1311</v>
      </c>
      <c r="E81" s="423" t="s">
        <v>104</v>
      </c>
      <c r="F81" s="525">
        <v>23</v>
      </c>
      <c r="G81" s="526">
        <v>22</v>
      </c>
      <c r="H81" s="527">
        <v>23</v>
      </c>
      <c r="I81" s="527">
        <v>21</v>
      </c>
      <c r="J81" s="527">
        <v>31</v>
      </c>
      <c r="K81" s="527">
        <v>30</v>
      </c>
      <c r="L81" s="528">
        <v>29</v>
      </c>
      <c r="M81" s="528">
        <v>27</v>
      </c>
      <c r="N81" s="528">
        <v>19</v>
      </c>
      <c r="O81" s="528">
        <v>29</v>
      </c>
      <c r="P81" s="528">
        <v>32</v>
      </c>
      <c r="Q81" s="582">
        <v>25</v>
      </c>
      <c r="R81" s="369" t="s">
        <v>122</v>
      </c>
      <c r="S81" s="372" t="s">
        <v>122</v>
      </c>
      <c r="T81" s="372" t="s">
        <v>122</v>
      </c>
      <c r="U81" s="947" t="str">
        <f>U49</f>
        <v>32</v>
      </c>
      <c r="V81" s="948"/>
      <c r="W81" s="949" t="str">
        <f>W49</f>
        <v>19</v>
      </c>
      <c r="X81" s="948"/>
      <c r="Y81" s="949" t="str">
        <f>Y49</f>
        <v>26</v>
      </c>
      <c r="Z81" s="948"/>
      <c r="AA81" s="425">
        <f t="shared" si="7"/>
        <v>12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18</v>
      </c>
      <c r="C82" s="40"/>
      <c r="D82" s="49" t="s">
        <v>43</v>
      </c>
      <c r="E82" s="423" t="s">
        <v>104</v>
      </c>
      <c r="F82" s="558">
        <v>2.5000000000000001E-2</v>
      </c>
      <c r="G82" s="541">
        <v>2.5999999999999999E-2</v>
      </c>
      <c r="H82" s="543">
        <v>2.9000000000000001E-2</v>
      </c>
      <c r="I82" s="543">
        <v>0.06</v>
      </c>
      <c r="J82" s="543">
        <v>1.7000000000000001E-2</v>
      </c>
      <c r="K82" s="543">
        <v>1.4999999999999999E-2</v>
      </c>
      <c r="L82" s="542">
        <v>1.4999999999999999E-2</v>
      </c>
      <c r="M82" s="542">
        <v>2.8000000000000001E-2</v>
      </c>
      <c r="N82" s="542">
        <v>0.03</v>
      </c>
      <c r="O82" s="542">
        <v>5.1999999999999998E-2</v>
      </c>
      <c r="P82" s="542">
        <v>7.5999999999999998E-2</v>
      </c>
      <c r="Q82" s="580">
        <v>4.8000000000000001E-2</v>
      </c>
      <c r="R82" s="369" t="s">
        <v>122</v>
      </c>
      <c r="S82" s="372" t="s">
        <v>122</v>
      </c>
      <c r="T82" s="372" t="s">
        <v>122</v>
      </c>
      <c r="U82" s="947" t="str">
        <f>U47</f>
        <v>0.076</v>
      </c>
      <c r="V82" s="948"/>
      <c r="W82" s="949" t="str">
        <f>W47</f>
        <v>0.015</v>
      </c>
      <c r="X82" s="948"/>
      <c r="Y82" s="949" t="str">
        <f>Y47</f>
        <v>0.035</v>
      </c>
      <c r="Z82" s="948"/>
      <c r="AA82" s="425">
        <f t="shared" si="7"/>
        <v>12</v>
      </c>
      <c r="AB82" s="372"/>
      <c r="AC82" s="355"/>
      <c r="AD82" s="355"/>
    </row>
    <row r="83" spans="1:30" s="21" customFormat="1" ht="13.5" customHeight="1" x14ac:dyDescent="0.15">
      <c r="A83" s="982"/>
      <c r="B83" s="387">
        <v>19</v>
      </c>
      <c r="C83" s="40"/>
      <c r="D83" s="41" t="s">
        <v>65</v>
      </c>
      <c r="E83" s="423" t="s">
        <v>104</v>
      </c>
      <c r="F83" s="545" t="s">
        <v>122</v>
      </c>
      <c r="G83" s="583" t="s">
        <v>122</v>
      </c>
      <c r="H83" s="547" t="s">
        <v>122</v>
      </c>
      <c r="I83" s="548">
        <v>2.9</v>
      </c>
      <c r="J83" s="547" t="s">
        <v>122</v>
      </c>
      <c r="K83" s="547" t="s">
        <v>122</v>
      </c>
      <c r="L83" s="547" t="s">
        <v>122</v>
      </c>
      <c r="M83" s="547" t="s">
        <v>122</v>
      </c>
      <c r="N83" s="547" t="s">
        <v>122</v>
      </c>
      <c r="O83" s="547" t="s">
        <v>122</v>
      </c>
      <c r="P83" s="547" t="s">
        <v>122</v>
      </c>
      <c r="Q83" s="584" t="s">
        <v>122</v>
      </c>
      <c r="R83" s="369" t="s">
        <v>1361</v>
      </c>
      <c r="S83" s="372" t="s">
        <v>1362</v>
      </c>
      <c r="T83" s="372" t="s">
        <v>1363</v>
      </c>
      <c r="U83" s="947" t="str">
        <f t="shared" si="4"/>
        <v>2.9</v>
      </c>
      <c r="V83" s="948"/>
      <c r="W83" s="949" t="str">
        <f t="shared" si="5"/>
        <v>-</v>
      </c>
      <c r="X83" s="948"/>
      <c r="Y83" s="949" t="str">
        <f t="shared" si="6"/>
        <v>-</v>
      </c>
      <c r="Z83" s="948"/>
      <c r="AA83" s="425">
        <f t="shared" si="7"/>
        <v>1</v>
      </c>
      <c r="AB83" s="355"/>
      <c r="AC83" s="355"/>
      <c r="AD83" s="355"/>
    </row>
    <row r="84" spans="1:30" s="21" customFormat="1" ht="13.5" customHeight="1" x14ac:dyDescent="0.15">
      <c r="A84" s="982"/>
      <c r="B84" s="387">
        <v>20</v>
      </c>
      <c r="C84" s="40"/>
      <c r="D84" s="41" t="s">
        <v>66</v>
      </c>
      <c r="E84" s="423" t="s">
        <v>104</v>
      </c>
      <c r="F84" s="540" t="s">
        <v>122</v>
      </c>
      <c r="G84" s="579" t="s">
        <v>122</v>
      </c>
      <c r="H84" s="542" t="s">
        <v>122</v>
      </c>
      <c r="I84" s="543" t="s">
        <v>1270</v>
      </c>
      <c r="J84" s="542" t="s">
        <v>122</v>
      </c>
      <c r="K84" s="542" t="s">
        <v>122</v>
      </c>
      <c r="L84" s="542" t="s">
        <v>122</v>
      </c>
      <c r="M84" s="542" t="s">
        <v>122</v>
      </c>
      <c r="N84" s="542" t="s">
        <v>122</v>
      </c>
      <c r="O84" s="542" t="s">
        <v>122</v>
      </c>
      <c r="P84" s="542" t="s">
        <v>122</v>
      </c>
      <c r="Q84" s="580" t="s">
        <v>122</v>
      </c>
      <c r="R84" s="369" t="s">
        <v>1270</v>
      </c>
      <c r="S84" s="372" t="s">
        <v>762</v>
      </c>
      <c r="T84" s="372" t="s">
        <v>366</v>
      </c>
      <c r="U84" s="947" t="str">
        <f t="shared" si="4"/>
        <v>&lt;0.001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21</v>
      </c>
      <c r="C85" s="40"/>
      <c r="D85" s="41" t="s">
        <v>1364</v>
      </c>
      <c r="E85" s="423" t="s">
        <v>104</v>
      </c>
      <c r="F85" s="540" t="s">
        <v>122</v>
      </c>
      <c r="G85" s="579" t="s">
        <v>122</v>
      </c>
      <c r="H85" s="542" t="s">
        <v>122</v>
      </c>
      <c r="I85" s="543" t="s">
        <v>977</v>
      </c>
      <c r="J85" s="542" t="s">
        <v>122</v>
      </c>
      <c r="K85" s="542" t="s">
        <v>122</v>
      </c>
      <c r="L85" s="542" t="s">
        <v>122</v>
      </c>
      <c r="M85" s="542" t="s">
        <v>122</v>
      </c>
      <c r="N85" s="542" t="s">
        <v>122</v>
      </c>
      <c r="O85" s="542" t="s">
        <v>122</v>
      </c>
      <c r="P85" s="542" t="s">
        <v>122</v>
      </c>
      <c r="Q85" s="580" t="s">
        <v>122</v>
      </c>
      <c r="R85" s="369" t="s">
        <v>1270</v>
      </c>
      <c r="S85" s="372" t="s">
        <v>977</v>
      </c>
      <c r="T85" s="372" t="s">
        <v>762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22</v>
      </c>
      <c r="C86" s="40"/>
      <c r="D86" s="49" t="s">
        <v>93</v>
      </c>
      <c r="E86" s="423" t="s">
        <v>104</v>
      </c>
      <c r="F86" s="545" t="s">
        <v>122</v>
      </c>
      <c r="G86" s="583" t="s">
        <v>122</v>
      </c>
      <c r="H86" s="547" t="s">
        <v>122</v>
      </c>
      <c r="I86" s="548">
        <v>7.5</v>
      </c>
      <c r="J86" s="547" t="s">
        <v>122</v>
      </c>
      <c r="K86" s="547" t="s">
        <v>122</v>
      </c>
      <c r="L86" s="547" t="s">
        <v>122</v>
      </c>
      <c r="M86" s="547" t="s">
        <v>122</v>
      </c>
      <c r="N86" s="547" t="s">
        <v>122</v>
      </c>
      <c r="O86" s="547" t="s">
        <v>122</v>
      </c>
      <c r="P86" s="547" t="s">
        <v>122</v>
      </c>
      <c r="Q86" s="584" t="s">
        <v>122</v>
      </c>
      <c r="R86" s="369" t="s">
        <v>1365</v>
      </c>
      <c r="S86" s="372" t="s">
        <v>1365</v>
      </c>
      <c r="T86" s="372" t="s">
        <v>1365</v>
      </c>
      <c r="U86" s="947" t="str">
        <f t="shared" si="4"/>
        <v>7.5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23</v>
      </c>
      <c r="C87" s="40"/>
      <c r="D87" s="41" t="s">
        <v>1366</v>
      </c>
      <c r="E87" s="423" t="s">
        <v>338</v>
      </c>
      <c r="F87" s="555" t="s">
        <v>122</v>
      </c>
      <c r="G87" s="556" t="s">
        <v>122</v>
      </c>
      <c r="H87" s="528" t="s">
        <v>122</v>
      </c>
      <c r="I87" s="527">
        <v>5</v>
      </c>
      <c r="J87" s="528" t="s">
        <v>122</v>
      </c>
      <c r="K87" s="528" t="s">
        <v>122</v>
      </c>
      <c r="L87" s="528" t="s">
        <v>122</v>
      </c>
      <c r="M87" s="528" t="s">
        <v>122</v>
      </c>
      <c r="N87" s="528" t="s">
        <v>122</v>
      </c>
      <c r="O87" s="528" t="s">
        <v>122</v>
      </c>
      <c r="P87" s="528" t="s">
        <v>122</v>
      </c>
      <c r="Q87" s="582" t="s">
        <v>122</v>
      </c>
      <c r="R87" s="369" t="s">
        <v>1367</v>
      </c>
      <c r="S87" s="372" t="s">
        <v>1367</v>
      </c>
      <c r="T87" s="372" t="s">
        <v>1368</v>
      </c>
      <c r="U87" s="947" t="str">
        <f t="shared" si="4"/>
        <v>5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24</v>
      </c>
      <c r="C88" s="40"/>
      <c r="D88" s="49" t="s">
        <v>45</v>
      </c>
      <c r="E88" s="423" t="s">
        <v>104</v>
      </c>
      <c r="F88" s="525">
        <v>77</v>
      </c>
      <c r="G88" s="526">
        <v>74</v>
      </c>
      <c r="H88" s="527">
        <v>71</v>
      </c>
      <c r="I88" s="527">
        <v>102</v>
      </c>
      <c r="J88" s="527">
        <v>85</v>
      </c>
      <c r="K88" s="527">
        <v>89</v>
      </c>
      <c r="L88" s="528">
        <v>84</v>
      </c>
      <c r="M88" s="528">
        <v>79</v>
      </c>
      <c r="N88" s="528">
        <v>77</v>
      </c>
      <c r="O88" s="528">
        <v>102</v>
      </c>
      <c r="P88" s="528">
        <v>96</v>
      </c>
      <c r="Q88" s="582">
        <v>105</v>
      </c>
      <c r="R88" s="369" t="s">
        <v>122</v>
      </c>
      <c r="S88" s="372" t="s">
        <v>122</v>
      </c>
      <c r="T88" s="372" t="s">
        <v>122</v>
      </c>
      <c r="U88" s="947" t="str">
        <f>U50</f>
        <v>105</v>
      </c>
      <c r="V88" s="948"/>
      <c r="W88" s="949" t="str">
        <f>W50</f>
        <v>71</v>
      </c>
      <c r="X88" s="948"/>
      <c r="Y88" s="949" t="str">
        <f>Y50</f>
        <v>87</v>
      </c>
      <c r="Z88" s="948"/>
      <c r="AA88" s="425">
        <f t="shared" si="7"/>
        <v>12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25</v>
      </c>
      <c r="C89" s="40"/>
      <c r="D89" s="49" t="s">
        <v>52</v>
      </c>
      <c r="E89" s="423" t="s">
        <v>106</v>
      </c>
      <c r="F89" s="559">
        <v>4.5</v>
      </c>
      <c r="G89" s="546">
        <v>9.9</v>
      </c>
      <c r="H89" s="548">
        <v>4.5999999999999996</v>
      </c>
      <c r="I89" s="527">
        <v>29</v>
      </c>
      <c r="J89" s="548">
        <v>2.7</v>
      </c>
      <c r="K89" s="548">
        <v>4.4000000000000004</v>
      </c>
      <c r="L89" s="547">
        <v>3.3</v>
      </c>
      <c r="M89" s="547">
        <v>3.1</v>
      </c>
      <c r="N89" s="528">
        <v>12</v>
      </c>
      <c r="O89" s="547">
        <v>9.9</v>
      </c>
      <c r="P89" s="547">
        <v>3.3</v>
      </c>
      <c r="Q89" s="582">
        <v>12</v>
      </c>
      <c r="R89" s="369" t="s">
        <v>122</v>
      </c>
      <c r="S89" s="372" t="s">
        <v>122</v>
      </c>
      <c r="T89" s="372" t="s">
        <v>122</v>
      </c>
      <c r="U89" s="947" t="str">
        <f>U61</f>
        <v>29</v>
      </c>
      <c r="V89" s="948"/>
      <c r="W89" s="949" t="str">
        <f>W61</f>
        <v>2.7</v>
      </c>
      <c r="X89" s="948"/>
      <c r="Y89" s="949" t="str">
        <f>Y61</f>
        <v>8.2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26</v>
      </c>
      <c r="C90" s="40"/>
      <c r="D90" s="49" t="s">
        <v>568</v>
      </c>
      <c r="E90" s="423" t="s">
        <v>671</v>
      </c>
      <c r="F90" s="559">
        <v>6.9</v>
      </c>
      <c r="G90" s="546">
        <v>7.1</v>
      </c>
      <c r="H90" s="548">
        <v>6.9</v>
      </c>
      <c r="I90" s="548">
        <v>7</v>
      </c>
      <c r="J90" s="548">
        <v>7.2</v>
      </c>
      <c r="K90" s="548">
        <v>7.2</v>
      </c>
      <c r="L90" s="547">
        <v>7.2</v>
      </c>
      <c r="M90" s="547">
        <v>7.2</v>
      </c>
      <c r="N90" s="547">
        <v>6.9</v>
      </c>
      <c r="O90" s="547">
        <v>7</v>
      </c>
      <c r="P90" s="547">
        <v>7</v>
      </c>
      <c r="Q90" s="584">
        <v>6.9</v>
      </c>
      <c r="R90" s="369" t="s">
        <v>122</v>
      </c>
      <c r="S90" s="372" t="s">
        <v>122</v>
      </c>
      <c r="T90" s="372" t="s">
        <v>122</v>
      </c>
      <c r="U90" s="947" t="str">
        <f>U57</f>
        <v>7.2</v>
      </c>
      <c r="V90" s="948"/>
      <c r="W90" s="949" t="str">
        <f>W57</f>
        <v>6.9</v>
      </c>
      <c r="X90" s="948"/>
      <c r="Y90" s="949" t="str">
        <f>Y57</f>
        <v>7.0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27</v>
      </c>
      <c r="C91" s="40"/>
      <c r="D91" s="49" t="s">
        <v>1369</v>
      </c>
      <c r="E91" s="423" t="s">
        <v>338</v>
      </c>
      <c r="F91" s="506">
        <v>-3</v>
      </c>
      <c r="G91" s="507">
        <v>-2.7</v>
      </c>
      <c r="H91" s="508">
        <v>-2.8</v>
      </c>
      <c r="I91" s="508">
        <v>-2.7</v>
      </c>
      <c r="J91" s="508">
        <v>-2.1</v>
      </c>
      <c r="K91" s="508">
        <v>-2.2000000000000002</v>
      </c>
      <c r="L91" s="509">
        <v>-2.2000000000000002</v>
      </c>
      <c r="M91" s="509">
        <v>-2.2999999999999998</v>
      </c>
      <c r="N91" s="509">
        <v>-3</v>
      </c>
      <c r="O91" s="509">
        <v>-2.7</v>
      </c>
      <c r="P91" s="509">
        <v>-2.6</v>
      </c>
      <c r="Q91" s="585">
        <v>-3</v>
      </c>
      <c r="R91" s="369" t="s">
        <v>1370</v>
      </c>
      <c r="S91" s="372" t="s">
        <v>1371</v>
      </c>
      <c r="T91" s="372" t="s">
        <v>1372</v>
      </c>
      <c r="U91" s="947" t="str">
        <f t="shared" si="4"/>
        <v>-2.1</v>
      </c>
      <c r="V91" s="948"/>
      <c r="W91" s="949" t="str">
        <f t="shared" ref="W91:W103" si="8">IF(LEFT(R91,1)="&lt;","-",IF(AA91=1,"-",S91))</f>
        <v>-3.0</v>
      </c>
      <c r="X91" s="948"/>
      <c r="Y91" s="949" t="str">
        <f t="shared" ref="Y91:Y101" si="9">IF(LEFT(R91,1)="&lt;","-",IF(AA91=1,"-",T91))</f>
        <v>-2.6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427">
        <v>28</v>
      </c>
      <c r="C92" s="40"/>
      <c r="D92" s="49" t="s">
        <v>95</v>
      </c>
      <c r="E92" s="423" t="s">
        <v>1373</v>
      </c>
      <c r="F92" s="555" t="s">
        <v>122</v>
      </c>
      <c r="G92" s="526">
        <v>8200</v>
      </c>
      <c r="H92" s="528" t="s">
        <v>122</v>
      </c>
      <c r="I92" s="527">
        <v>150</v>
      </c>
      <c r="J92" s="528" t="s">
        <v>122</v>
      </c>
      <c r="K92" s="528" t="s">
        <v>122</v>
      </c>
      <c r="L92" s="528">
        <v>5400</v>
      </c>
      <c r="M92" s="528" t="s">
        <v>122</v>
      </c>
      <c r="N92" s="528" t="s">
        <v>122</v>
      </c>
      <c r="O92" s="528" t="s">
        <v>122</v>
      </c>
      <c r="P92" s="528">
        <v>4600</v>
      </c>
      <c r="Q92" s="582" t="s">
        <v>122</v>
      </c>
      <c r="R92" s="369" t="s">
        <v>1374</v>
      </c>
      <c r="S92" s="372" t="s">
        <v>1375</v>
      </c>
      <c r="T92" s="372" t="s">
        <v>1376</v>
      </c>
      <c r="U92" s="947" t="str">
        <f t="shared" si="4"/>
        <v>8200</v>
      </c>
      <c r="V92" s="948"/>
      <c r="W92" s="949" t="str">
        <f t="shared" si="8"/>
        <v>150</v>
      </c>
      <c r="X92" s="948"/>
      <c r="Y92" s="949" t="str">
        <f t="shared" si="9"/>
        <v>4600</v>
      </c>
      <c r="Z92" s="948"/>
      <c r="AA92" s="425">
        <f t="shared" si="7"/>
        <v>4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29</v>
      </c>
      <c r="C93" s="40"/>
      <c r="D93" s="26" t="s">
        <v>23</v>
      </c>
      <c r="E93" s="1" t="s">
        <v>104</v>
      </c>
      <c r="F93" s="540" t="s">
        <v>122</v>
      </c>
      <c r="G93" s="579" t="s">
        <v>122</v>
      </c>
      <c r="H93" s="542" t="s">
        <v>122</v>
      </c>
      <c r="I93" s="543" t="s">
        <v>365</v>
      </c>
      <c r="J93" s="542" t="s">
        <v>122</v>
      </c>
      <c r="K93" s="542" t="s">
        <v>122</v>
      </c>
      <c r="L93" s="542" t="s">
        <v>122</v>
      </c>
      <c r="M93" s="542" t="s">
        <v>122</v>
      </c>
      <c r="N93" s="542" t="s">
        <v>122</v>
      </c>
      <c r="O93" s="542" t="s">
        <v>122</v>
      </c>
      <c r="P93" s="542" t="s">
        <v>122</v>
      </c>
      <c r="Q93" s="544" t="s">
        <v>122</v>
      </c>
      <c r="R93" s="369" t="s">
        <v>762</v>
      </c>
      <c r="S93" s="370" t="s">
        <v>1270</v>
      </c>
      <c r="T93" s="370" t="s">
        <v>1270</v>
      </c>
      <c r="U93" s="947" t="str">
        <f t="shared" si="4"/>
        <v>&lt;0.001</v>
      </c>
      <c r="V93" s="948"/>
      <c r="W93" s="949" t="str">
        <f t="shared" si="8"/>
        <v>-</v>
      </c>
      <c r="X93" s="948"/>
      <c r="Y93" s="949" t="str">
        <f t="shared" si="9"/>
        <v>-</v>
      </c>
      <c r="Z93" s="948"/>
      <c r="AA93" s="371">
        <f t="shared" si="7"/>
        <v>1</v>
      </c>
      <c r="AB93" s="355"/>
      <c r="AC93" s="355"/>
      <c r="AD93" s="355"/>
    </row>
    <row r="94" spans="1:30" s="21" customFormat="1" ht="13.5" customHeight="1" x14ac:dyDescent="0.15">
      <c r="A94" s="982"/>
      <c r="B94" s="428">
        <v>30</v>
      </c>
      <c r="C94" s="429"/>
      <c r="D94" s="37" t="s">
        <v>39</v>
      </c>
      <c r="E94" s="430" t="s">
        <v>104</v>
      </c>
      <c r="F94" s="586">
        <v>0.09</v>
      </c>
      <c r="G94" s="587">
        <v>0.12</v>
      </c>
      <c r="H94" s="588">
        <v>0.1</v>
      </c>
      <c r="I94" s="588">
        <v>0.33</v>
      </c>
      <c r="J94" s="588">
        <v>0.05</v>
      </c>
      <c r="K94" s="588">
        <v>0.05</v>
      </c>
      <c r="L94" s="589">
        <v>0.05</v>
      </c>
      <c r="M94" s="589">
        <v>0.08</v>
      </c>
      <c r="N94" s="589">
        <v>0.16</v>
      </c>
      <c r="O94" s="589">
        <v>0.19</v>
      </c>
      <c r="P94" s="589">
        <v>0.06</v>
      </c>
      <c r="Q94" s="590">
        <v>0.16</v>
      </c>
      <c r="R94" s="431" t="s">
        <v>122</v>
      </c>
      <c r="S94" s="433" t="s">
        <v>122</v>
      </c>
      <c r="T94" s="433" t="s">
        <v>122</v>
      </c>
      <c r="U94" s="973" t="s">
        <v>507</v>
      </c>
      <c r="V94" s="974"/>
      <c r="W94" s="949" t="s">
        <v>235</v>
      </c>
      <c r="X94" s="948"/>
      <c r="Y94" s="949" t="s">
        <v>238</v>
      </c>
      <c r="Z94" s="948"/>
      <c r="AA94" s="435">
        <f t="shared" si="7"/>
        <v>12</v>
      </c>
      <c r="AB94" s="355"/>
      <c r="AC94" s="355"/>
      <c r="AD94" s="355"/>
    </row>
    <row r="95" spans="1:30" s="21" customFormat="1" ht="13.5" customHeight="1" x14ac:dyDescent="0.15">
      <c r="A95" s="959" t="s">
        <v>124</v>
      </c>
      <c r="B95" s="960"/>
      <c r="C95" s="5"/>
      <c r="D95" s="48" t="s">
        <v>96</v>
      </c>
      <c r="E95" s="414" t="s">
        <v>368</v>
      </c>
      <c r="F95" s="591" t="s">
        <v>122</v>
      </c>
      <c r="G95" s="521">
        <v>32</v>
      </c>
      <c r="H95" s="523" t="s">
        <v>122</v>
      </c>
      <c r="I95" s="522">
        <v>0</v>
      </c>
      <c r="J95" s="523" t="s">
        <v>122</v>
      </c>
      <c r="K95" s="523" t="s">
        <v>122</v>
      </c>
      <c r="L95" s="523">
        <v>0</v>
      </c>
      <c r="M95" s="523" t="s">
        <v>122</v>
      </c>
      <c r="N95" s="523" t="s">
        <v>122</v>
      </c>
      <c r="O95" s="523" t="s">
        <v>122</v>
      </c>
      <c r="P95" s="523">
        <v>64</v>
      </c>
      <c r="Q95" s="592" t="s">
        <v>122</v>
      </c>
      <c r="R95" s="420" t="s">
        <v>1377</v>
      </c>
      <c r="S95" s="421" t="s">
        <v>1378</v>
      </c>
      <c r="T95" s="421" t="s">
        <v>1379</v>
      </c>
      <c r="U95" s="965" t="str">
        <f t="shared" si="4"/>
        <v>64</v>
      </c>
      <c r="V95" s="966"/>
      <c r="W95" s="966" t="str">
        <f t="shared" si="8"/>
        <v>0</v>
      </c>
      <c r="X95" s="966"/>
      <c r="Y95" s="966" t="str">
        <f t="shared" si="9"/>
        <v>24</v>
      </c>
      <c r="Z95" s="966"/>
      <c r="AA95" s="422">
        <f t="shared" si="7"/>
        <v>4</v>
      </c>
      <c r="AB95" s="355"/>
      <c r="AC95" s="355"/>
      <c r="AD95" s="355"/>
    </row>
    <row r="96" spans="1:30" s="21" customFormat="1" ht="13.5" customHeight="1" x14ac:dyDescent="0.15">
      <c r="A96" s="963"/>
      <c r="B96" s="964"/>
      <c r="C96" s="6"/>
      <c r="D96" s="50" t="s">
        <v>97</v>
      </c>
      <c r="E96" s="440" t="s">
        <v>1380</v>
      </c>
      <c r="F96" s="593">
        <v>18.5</v>
      </c>
      <c r="G96" s="594">
        <v>26.2</v>
      </c>
      <c r="H96" s="595">
        <v>12.2</v>
      </c>
      <c r="I96" s="595">
        <v>4.0999999999999996</v>
      </c>
      <c r="J96" s="595">
        <v>7.2</v>
      </c>
      <c r="K96" s="595">
        <v>9.6999999999999993</v>
      </c>
      <c r="L96" s="595">
        <v>71.2</v>
      </c>
      <c r="M96" s="595">
        <v>27.5</v>
      </c>
      <c r="N96" s="595">
        <v>104.6</v>
      </c>
      <c r="O96" s="595">
        <v>124.6</v>
      </c>
      <c r="P96" s="595">
        <v>63.8</v>
      </c>
      <c r="Q96" s="596">
        <v>45.7</v>
      </c>
      <c r="R96" s="445" t="s">
        <v>1381</v>
      </c>
      <c r="S96" s="442" t="s">
        <v>1382</v>
      </c>
      <c r="T96" s="442" t="s">
        <v>1383</v>
      </c>
      <c r="U96" s="969" t="str">
        <f t="shared" si="4"/>
        <v>124.6</v>
      </c>
      <c r="V96" s="970"/>
      <c r="W96" s="971" t="str">
        <f t="shared" si="8"/>
        <v>4.1</v>
      </c>
      <c r="X96" s="972"/>
      <c r="Y96" s="971" t="str">
        <f t="shared" si="9"/>
        <v>42.9</v>
      </c>
      <c r="Z96" s="972"/>
      <c r="AA96" s="446">
        <f t="shared" si="7"/>
        <v>12</v>
      </c>
      <c r="AB96" s="355"/>
      <c r="AC96" s="355"/>
      <c r="AD96" s="355"/>
    </row>
    <row r="97" spans="1:30" s="21" customFormat="1" ht="13.5" customHeight="1" x14ac:dyDescent="0.15">
      <c r="A97" s="950" t="s">
        <v>67</v>
      </c>
      <c r="B97" s="951"/>
      <c r="C97" s="447"/>
      <c r="D97" s="448" t="s">
        <v>390</v>
      </c>
      <c r="E97" s="449" t="s">
        <v>104</v>
      </c>
      <c r="F97" s="597" t="s">
        <v>1384</v>
      </c>
      <c r="G97" s="598" t="s">
        <v>887</v>
      </c>
      <c r="H97" s="599" t="s">
        <v>1319</v>
      </c>
      <c r="I97" s="599" t="s">
        <v>1319</v>
      </c>
      <c r="J97" s="599">
        <v>0.03</v>
      </c>
      <c r="K97" s="599">
        <v>0.02</v>
      </c>
      <c r="L97" s="600" t="s">
        <v>887</v>
      </c>
      <c r="M97" s="600" t="s">
        <v>887</v>
      </c>
      <c r="N97" s="600">
        <v>0.03</v>
      </c>
      <c r="O97" s="600" t="s">
        <v>1319</v>
      </c>
      <c r="P97" s="600">
        <v>0.09</v>
      </c>
      <c r="Q97" s="601">
        <v>0.05</v>
      </c>
      <c r="R97" s="420" t="s">
        <v>1385</v>
      </c>
      <c r="S97" s="421" t="s">
        <v>1386</v>
      </c>
      <c r="T97" s="421" t="s">
        <v>1319</v>
      </c>
      <c r="U97" s="956" t="str">
        <f t="shared" si="4"/>
        <v>0.09</v>
      </c>
      <c r="V97" s="957"/>
      <c r="W97" s="958" t="str">
        <f t="shared" si="8"/>
        <v>&lt;0.02</v>
      </c>
      <c r="X97" s="957"/>
      <c r="Y97" s="958" t="str">
        <f t="shared" si="9"/>
        <v>&lt;0.02</v>
      </c>
      <c r="Z97" s="957"/>
      <c r="AA97" s="422">
        <f t="shared" si="7"/>
        <v>12</v>
      </c>
      <c r="AB97" s="355"/>
      <c r="AC97" s="355"/>
      <c r="AD97" s="355"/>
    </row>
    <row r="98" spans="1:30" s="21" customFormat="1" ht="13.5" customHeight="1" x14ac:dyDescent="0.15">
      <c r="A98" s="952"/>
      <c r="B98" s="953"/>
      <c r="C98" s="4"/>
      <c r="D98" s="3" t="s">
        <v>393</v>
      </c>
      <c r="E98" s="451" t="s">
        <v>104</v>
      </c>
      <c r="F98" s="559" t="s">
        <v>1387</v>
      </c>
      <c r="G98" s="546" t="s">
        <v>1388</v>
      </c>
      <c r="H98" s="548">
        <v>0.9</v>
      </c>
      <c r="I98" s="548">
        <v>0.6</v>
      </c>
      <c r="J98" s="548">
        <v>0.7</v>
      </c>
      <c r="K98" s="548">
        <v>0.5</v>
      </c>
      <c r="L98" s="547">
        <v>0.7</v>
      </c>
      <c r="M98" s="547" t="s">
        <v>1389</v>
      </c>
      <c r="N98" s="547" t="s">
        <v>1388</v>
      </c>
      <c r="O98" s="547">
        <v>0.8</v>
      </c>
      <c r="P98" s="547">
        <v>0.5</v>
      </c>
      <c r="Q98" s="584" t="s">
        <v>1388</v>
      </c>
      <c r="R98" s="369" t="s">
        <v>1390</v>
      </c>
      <c r="S98" s="372" t="s">
        <v>1389</v>
      </c>
      <c r="T98" s="372" t="s">
        <v>1388</v>
      </c>
      <c r="U98" s="947" t="str">
        <f t="shared" si="4"/>
        <v>0.9</v>
      </c>
      <c r="V98" s="948"/>
      <c r="W98" s="949" t="str">
        <f t="shared" si="8"/>
        <v>&lt;0.5</v>
      </c>
      <c r="X98" s="948"/>
      <c r="Y98" s="949" t="str">
        <f t="shared" si="9"/>
        <v>&lt;0.5</v>
      </c>
      <c r="Z98" s="948"/>
      <c r="AA98" s="425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2"/>
      <c r="B99" s="953"/>
      <c r="C99" s="4"/>
      <c r="D99" s="452" t="s">
        <v>1391</v>
      </c>
      <c r="E99" s="453" t="s">
        <v>109</v>
      </c>
      <c r="F99" s="558">
        <v>0.14299999999999999</v>
      </c>
      <c r="G99" s="541">
        <v>0.109</v>
      </c>
      <c r="H99" s="543">
        <v>0.151</v>
      </c>
      <c r="I99" s="543">
        <v>0.17599999999999999</v>
      </c>
      <c r="J99" s="543">
        <v>0.189</v>
      </c>
      <c r="K99" s="543">
        <v>0.124</v>
      </c>
      <c r="L99" s="542">
        <v>0.153</v>
      </c>
      <c r="M99" s="542">
        <v>0.14499999999999999</v>
      </c>
      <c r="N99" s="542">
        <v>0.18</v>
      </c>
      <c r="O99" s="542">
        <v>0.13</v>
      </c>
      <c r="P99" s="542">
        <v>0.11600000000000001</v>
      </c>
      <c r="Q99" s="580">
        <v>0.115</v>
      </c>
      <c r="R99" s="369" t="s">
        <v>1392</v>
      </c>
      <c r="S99" s="372" t="s">
        <v>1393</v>
      </c>
      <c r="T99" s="372" t="s">
        <v>1394</v>
      </c>
      <c r="U99" s="947" t="str">
        <f t="shared" si="4"/>
        <v>0.189</v>
      </c>
      <c r="V99" s="948"/>
      <c r="W99" s="949" t="str">
        <f t="shared" si="8"/>
        <v>0.109</v>
      </c>
      <c r="X99" s="948"/>
      <c r="Y99" s="949" t="str">
        <f t="shared" si="9"/>
        <v>0.144</v>
      </c>
      <c r="Z99" s="948"/>
      <c r="AA99" s="425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1395</v>
      </c>
      <c r="E100" s="453" t="s">
        <v>104</v>
      </c>
      <c r="F100" s="525">
        <v>7</v>
      </c>
      <c r="G100" s="526">
        <v>10</v>
      </c>
      <c r="H100" s="527">
        <v>6</v>
      </c>
      <c r="I100" s="527">
        <v>37</v>
      </c>
      <c r="J100" s="527">
        <v>3</v>
      </c>
      <c r="K100" s="527">
        <v>5</v>
      </c>
      <c r="L100" s="528">
        <v>3</v>
      </c>
      <c r="M100" s="528">
        <v>3</v>
      </c>
      <c r="N100" s="528">
        <v>16</v>
      </c>
      <c r="O100" s="528">
        <v>17</v>
      </c>
      <c r="P100" s="528">
        <v>3</v>
      </c>
      <c r="Q100" s="582">
        <v>17</v>
      </c>
      <c r="R100" s="369" t="s">
        <v>1396</v>
      </c>
      <c r="S100" s="372" t="s">
        <v>1397</v>
      </c>
      <c r="T100" s="372" t="s">
        <v>1398</v>
      </c>
      <c r="U100" s="947" t="str">
        <f t="shared" si="4"/>
        <v>37</v>
      </c>
      <c r="V100" s="948"/>
      <c r="W100" s="949" t="str">
        <f t="shared" si="8"/>
        <v>3</v>
      </c>
      <c r="X100" s="948"/>
      <c r="Y100" s="949" t="str">
        <f t="shared" si="9"/>
        <v>11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3" t="s">
        <v>68</v>
      </c>
      <c r="E101" s="453" t="s">
        <v>104</v>
      </c>
      <c r="F101" s="545" t="s">
        <v>122</v>
      </c>
      <c r="G101" s="583" t="s">
        <v>122</v>
      </c>
      <c r="H101" s="547" t="s">
        <v>122</v>
      </c>
      <c r="I101" s="548">
        <v>2.9</v>
      </c>
      <c r="J101" s="547" t="s">
        <v>122</v>
      </c>
      <c r="K101" s="547" t="s">
        <v>122</v>
      </c>
      <c r="L101" s="547" t="s">
        <v>122</v>
      </c>
      <c r="M101" s="547" t="s">
        <v>122</v>
      </c>
      <c r="N101" s="547" t="s">
        <v>122</v>
      </c>
      <c r="O101" s="547" t="s">
        <v>122</v>
      </c>
      <c r="P101" s="547" t="s">
        <v>122</v>
      </c>
      <c r="Q101" s="584" t="s">
        <v>122</v>
      </c>
      <c r="R101" s="369" t="s">
        <v>1399</v>
      </c>
      <c r="S101" s="372" t="s">
        <v>1400</v>
      </c>
      <c r="T101" s="372" t="s">
        <v>1362</v>
      </c>
      <c r="U101" s="947" t="str">
        <f t="shared" si="4"/>
        <v>2.9</v>
      </c>
      <c r="V101" s="948"/>
      <c r="W101" s="949" t="str">
        <f t="shared" si="8"/>
        <v>-</v>
      </c>
      <c r="X101" s="948"/>
      <c r="Y101" s="949" t="str">
        <f t="shared" si="9"/>
        <v>-</v>
      </c>
      <c r="Z101" s="948"/>
      <c r="AA101" s="425">
        <f t="shared" si="7"/>
        <v>1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100</v>
      </c>
      <c r="E102" s="453" t="s">
        <v>104</v>
      </c>
      <c r="F102" s="559">
        <v>10.8</v>
      </c>
      <c r="G102" s="546">
        <v>9.8000000000000007</v>
      </c>
      <c r="H102" s="548">
        <v>9.4</v>
      </c>
      <c r="I102" s="548">
        <v>8.3000000000000007</v>
      </c>
      <c r="J102" s="548">
        <v>7.7</v>
      </c>
      <c r="K102" s="548">
        <v>8.4</v>
      </c>
      <c r="L102" s="547">
        <v>8.6999999999999993</v>
      </c>
      <c r="M102" s="547">
        <v>9.8000000000000007</v>
      </c>
      <c r="N102" s="547">
        <v>11.4</v>
      </c>
      <c r="O102" s="547">
        <v>11.5</v>
      </c>
      <c r="P102" s="547">
        <v>12.8</v>
      </c>
      <c r="Q102" s="584">
        <v>11.5</v>
      </c>
      <c r="R102" s="369" t="s">
        <v>1401</v>
      </c>
      <c r="S102" s="372" t="s">
        <v>1402</v>
      </c>
      <c r="T102" s="372" t="s">
        <v>1403</v>
      </c>
      <c r="U102" s="947" t="str">
        <f t="shared" si="4"/>
        <v>12.8</v>
      </c>
      <c r="V102" s="948"/>
      <c r="W102" s="949" t="str">
        <f t="shared" si="8"/>
        <v>7.7</v>
      </c>
      <c r="X102" s="948"/>
      <c r="Y102" s="949" t="str">
        <f t="shared" si="6"/>
        <v>10.0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69</v>
      </c>
      <c r="E103" s="453" t="s">
        <v>104</v>
      </c>
      <c r="F103" s="545" t="s">
        <v>122</v>
      </c>
      <c r="G103" s="583" t="s">
        <v>122</v>
      </c>
      <c r="H103" s="547" t="s">
        <v>122</v>
      </c>
      <c r="I103" s="548" t="s">
        <v>1404</v>
      </c>
      <c r="J103" s="547" t="s">
        <v>122</v>
      </c>
      <c r="K103" s="547" t="s">
        <v>122</v>
      </c>
      <c r="L103" s="547" t="s">
        <v>122</v>
      </c>
      <c r="M103" s="547" t="s">
        <v>122</v>
      </c>
      <c r="N103" s="547" t="s">
        <v>122</v>
      </c>
      <c r="O103" s="547" t="s">
        <v>122</v>
      </c>
      <c r="P103" s="547" t="s">
        <v>122</v>
      </c>
      <c r="Q103" s="584" t="s">
        <v>122</v>
      </c>
      <c r="R103" s="369" t="s">
        <v>1149</v>
      </c>
      <c r="S103" s="372" t="s">
        <v>1405</v>
      </c>
      <c r="T103" s="372" t="s">
        <v>1404</v>
      </c>
      <c r="U103" s="947" t="str">
        <f t="shared" si="4"/>
        <v>&lt;1.0</v>
      </c>
      <c r="V103" s="948"/>
      <c r="W103" s="949" t="str">
        <f t="shared" si="8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49" t="s">
        <v>70</v>
      </c>
      <c r="E104" s="453" t="s">
        <v>104</v>
      </c>
      <c r="F104" s="559">
        <v>15.1</v>
      </c>
      <c r="G104" s="546">
        <v>14.8</v>
      </c>
      <c r="H104" s="548">
        <v>16</v>
      </c>
      <c r="I104" s="548">
        <v>14</v>
      </c>
      <c r="J104" s="548">
        <v>21.2</v>
      </c>
      <c r="K104" s="548">
        <v>20.3</v>
      </c>
      <c r="L104" s="547">
        <v>19.7</v>
      </c>
      <c r="M104" s="547">
        <v>18.2</v>
      </c>
      <c r="N104" s="547">
        <v>12.2</v>
      </c>
      <c r="O104" s="547">
        <v>19.5</v>
      </c>
      <c r="P104" s="547">
        <v>21.2</v>
      </c>
      <c r="Q104" s="584">
        <v>16</v>
      </c>
      <c r="R104" s="369" t="s">
        <v>1406</v>
      </c>
      <c r="S104" s="372" t="s">
        <v>1407</v>
      </c>
      <c r="T104" s="372" t="s">
        <v>1408</v>
      </c>
      <c r="U104" s="947" t="str">
        <f t="shared" si="4"/>
        <v>21.2</v>
      </c>
      <c r="V104" s="948"/>
      <c r="W104" s="949" t="str">
        <f t="shared" si="5"/>
        <v>12.2</v>
      </c>
      <c r="X104" s="948"/>
      <c r="Y104" s="949" t="str">
        <f t="shared" si="6"/>
        <v>17.4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71</v>
      </c>
      <c r="E105" s="453" t="s">
        <v>104</v>
      </c>
      <c r="F105" s="559">
        <v>8.1999999999999993</v>
      </c>
      <c r="G105" s="546">
        <v>7</v>
      </c>
      <c r="H105" s="548">
        <v>7.3</v>
      </c>
      <c r="I105" s="548">
        <v>6.7</v>
      </c>
      <c r="J105" s="548">
        <v>10</v>
      </c>
      <c r="K105" s="548">
        <v>9.1999999999999993</v>
      </c>
      <c r="L105" s="547">
        <v>9.3000000000000007</v>
      </c>
      <c r="M105" s="547">
        <v>9.1999999999999993</v>
      </c>
      <c r="N105" s="547">
        <v>7.1</v>
      </c>
      <c r="O105" s="547">
        <v>9.9</v>
      </c>
      <c r="P105" s="547">
        <v>10.5</v>
      </c>
      <c r="Q105" s="584">
        <v>9.4</v>
      </c>
      <c r="R105" s="369" t="s">
        <v>1409</v>
      </c>
      <c r="S105" s="372" t="s">
        <v>1410</v>
      </c>
      <c r="T105" s="372" t="s">
        <v>1411</v>
      </c>
      <c r="U105" s="947" t="str">
        <f t="shared" si="4"/>
        <v>10.5</v>
      </c>
      <c r="V105" s="948"/>
      <c r="W105" s="949" t="str">
        <f t="shared" si="5"/>
        <v>6.7</v>
      </c>
      <c r="X105" s="948"/>
      <c r="Y105" s="949" t="str">
        <f t="shared" si="6"/>
        <v>8.6</v>
      </c>
      <c r="Z105" s="948"/>
      <c r="AA105" s="425">
        <f t="shared" si="7"/>
        <v>12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72</v>
      </c>
      <c r="E106" s="453" t="s">
        <v>104</v>
      </c>
      <c r="F106" s="559">
        <v>10</v>
      </c>
      <c r="G106" s="546">
        <v>10.5</v>
      </c>
      <c r="H106" s="548">
        <v>11</v>
      </c>
      <c r="I106" s="548">
        <v>10.199999999999999</v>
      </c>
      <c r="J106" s="548">
        <v>16.399999999999999</v>
      </c>
      <c r="K106" s="548">
        <v>14.2</v>
      </c>
      <c r="L106" s="547">
        <v>16.899999999999999</v>
      </c>
      <c r="M106" s="547">
        <v>17.100000000000001</v>
      </c>
      <c r="N106" s="547">
        <v>11.4</v>
      </c>
      <c r="O106" s="547">
        <v>13</v>
      </c>
      <c r="P106" s="547">
        <v>16</v>
      </c>
      <c r="Q106" s="584">
        <v>10</v>
      </c>
      <c r="R106" s="369" t="s">
        <v>1412</v>
      </c>
      <c r="S106" s="372" t="s">
        <v>1413</v>
      </c>
      <c r="T106" s="372" t="s">
        <v>1414</v>
      </c>
      <c r="U106" s="947" t="str">
        <f t="shared" si="4"/>
        <v>17.1</v>
      </c>
      <c r="V106" s="948"/>
      <c r="W106" s="949" t="str">
        <f t="shared" si="5"/>
        <v>10.0</v>
      </c>
      <c r="X106" s="948"/>
      <c r="Y106" s="949" t="str">
        <f t="shared" si="6"/>
        <v>13.1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447</v>
      </c>
      <c r="E107" s="453" t="s">
        <v>104</v>
      </c>
      <c r="F107" s="545" t="s">
        <v>122</v>
      </c>
      <c r="G107" s="583" t="s">
        <v>122</v>
      </c>
      <c r="H107" s="547" t="s">
        <v>122</v>
      </c>
      <c r="I107" s="548">
        <v>10</v>
      </c>
      <c r="J107" s="547" t="s">
        <v>122</v>
      </c>
      <c r="K107" s="547" t="s">
        <v>122</v>
      </c>
      <c r="L107" s="547" t="s">
        <v>122</v>
      </c>
      <c r="M107" s="547" t="s">
        <v>122</v>
      </c>
      <c r="N107" s="547" t="s">
        <v>122</v>
      </c>
      <c r="O107" s="547" t="s">
        <v>122</v>
      </c>
      <c r="P107" s="547" t="s">
        <v>122</v>
      </c>
      <c r="Q107" s="584" t="s">
        <v>122</v>
      </c>
      <c r="R107" s="369" t="s">
        <v>1415</v>
      </c>
      <c r="S107" s="372" t="s">
        <v>1415</v>
      </c>
      <c r="T107" s="372" t="s">
        <v>1415</v>
      </c>
      <c r="U107" s="947" t="str">
        <f t="shared" si="4"/>
        <v>10.0</v>
      </c>
      <c r="V107" s="948"/>
      <c r="W107" s="949" t="str">
        <f t="shared" si="5"/>
        <v>-</v>
      </c>
      <c r="X107" s="948"/>
      <c r="Y107" s="949" t="str">
        <f t="shared" si="6"/>
        <v>-</v>
      </c>
      <c r="Z107" s="948"/>
      <c r="AA107" s="425">
        <f t="shared" si="7"/>
        <v>1</v>
      </c>
      <c r="AB107" s="355"/>
      <c r="AC107" s="355"/>
      <c r="AD107" s="355"/>
    </row>
    <row r="108" spans="1:30" s="25" customFormat="1" ht="13.5" customHeight="1" x14ac:dyDescent="0.15">
      <c r="A108" s="952"/>
      <c r="B108" s="953"/>
      <c r="C108" s="4"/>
      <c r="D108" s="3" t="s">
        <v>73</v>
      </c>
      <c r="E108" s="453" t="s">
        <v>104</v>
      </c>
      <c r="F108" s="545" t="s">
        <v>122</v>
      </c>
      <c r="G108" s="583" t="s">
        <v>122</v>
      </c>
      <c r="H108" s="547" t="s">
        <v>122</v>
      </c>
      <c r="I108" s="548">
        <v>3.3</v>
      </c>
      <c r="J108" s="547" t="s">
        <v>122</v>
      </c>
      <c r="K108" s="547" t="s">
        <v>122</v>
      </c>
      <c r="L108" s="547" t="s">
        <v>122</v>
      </c>
      <c r="M108" s="547" t="s">
        <v>122</v>
      </c>
      <c r="N108" s="547" t="s">
        <v>122</v>
      </c>
      <c r="O108" s="547" t="s">
        <v>122</v>
      </c>
      <c r="P108" s="547" t="s">
        <v>122</v>
      </c>
      <c r="Q108" s="584" t="s">
        <v>122</v>
      </c>
      <c r="R108" s="369" t="s">
        <v>1416</v>
      </c>
      <c r="S108" s="372" t="s">
        <v>1416</v>
      </c>
      <c r="T108" s="372" t="s">
        <v>1416</v>
      </c>
      <c r="U108" s="947" t="str">
        <f t="shared" si="4"/>
        <v>3.3</v>
      </c>
      <c r="V108" s="948"/>
      <c r="W108" s="949" t="str">
        <f t="shared" si="5"/>
        <v>-</v>
      </c>
      <c r="X108" s="948"/>
      <c r="Y108" s="949" t="str">
        <f t="shared" si="6"/>
        <v>-</v>
      </c>
      <c r="Z108" s="948"/>
      <c r="AA108" s="425">
        <f t="shared" si="7"/>
        <v>1</v>
      </c>
      <c r="AB108" s="454"/>
      <c r="AC108" s="454"/>
      <c r="AD108" s="454"/>
    </row>
    <row r="109" spans="1:30" s="25" customFormat="1" ht="13.5" customHeight="1" x14ac:dyDescent="0.15">
      <c r="A109" s="952"/>
      <c r="B109" s="953"/>
      <c r="C109" s="4"/>
      <c r="D109" s="49" t="s">
        <v>74</v>
      </c>
      <c r="E109" s="453" t="s">
        <v>1417</v>
      </c>
      <c r="F109" s="525">
        <v>97</v>
      </c>
      <c r="G109" s="526">
        <v>82</v>
      </c>
      <c r="H109" s="527">
        <v>88</v>
      </c>
      <c r="I109" s="527">
        <v>88</v>
      </c>
      <c r="J109" s="527">
        <v>122</v>
      </c>
      <c r="K109" s="527">
        <v>111</v>
      </c>
      <c r="L109" s="528">
        <v>115</v>
      </c>
      <c r="M109" s="528">
        <v>106</v>
      </c>
      <c r="N109" s="528">
        <v>85</v>
      </c>
      <c r="O109" s="528">
        <v>133</v>
      </c>
      <c r="P109" s="528">
        <v>139</v>
      </c>
      <c r="Q109" s="582">
        <v>125</v>
      </c>
      <c r="R109" s="369" t="s">
        <v>1418</v>
      </c>
      <c r="S109" s="372" t="s">
        <v>1419</v>
      </c>
      <c r="T109" s="372" t="s">
        <v>1420</v>
      </c>
      <c r="U109" s="947" t="str">
        <f t="shared" si="4"/>
        <v>139</v>
      </c>
      <c r="V109" s="948"/>
      <c r="W109" s="949" t="str">
        <f t="shared" si="5"/>
        <v>82</v>
      </c>
      <c r="X109" s="948"/>
      <c r="Y109" s="949" t="str">
        <f t="shared" si="6"/>
        <v>108</v>
      </c>
      <c r="Z109" s="948"/>
      <c r="AA109" s="425">
        <f t="shared" si="7"/>
        <v>12</v>
      </c>
      <c r="AB109" s="454"/>
      <c r="AC109" s="454"/>
      <c r="AD109" s="454"/>
    </row>
    <row r="110" spans="1:30" s="25" customFormat="1" ht="13.5" customHeight="1" x14ac:dyDescent="0.15">
      <c r="A110" s="952"/>
      <c r="B110" s="953"/>
      <c r="C110" s="4"/>
      <c r="D110" s="49" t="s">
        <v>75</v>
      </c>
      <c r="E110" s="453" t="s">
        <v>104</v>
      </c>
      <c r="F110" s="558">
        <v>0.02</v>
      </c>
      <c r="G110" s="541">
        <v>2.3E-2</v>
      </c>
      <c r="H110" s="543">
        <v>1.2E-2</v>
      </c>
      <c r="I110" s="543">
        <v>3.3000000000000002E-2</v>
      </c>
      <c r="J110" s="543">
        <v>7.0000000000000001E-3</v>
      </c>
      <c r="K110" s="543">
        <v>1.0999999999999999E-2</v>
      </c>
      <c r="L110" s="542">
        <v>1.0999999999999999E-2</v>
      </c>
      <c r="M110" s="542">
        <v>1.6E-2</v>
      </c>
      <c r="N110" s="542">
        <v>2.1000000000000001E-2</v>
      </c>
      <c r="O110" s="542">
        <v>3.9E-2</v>
      </c>
      <c r="P110" s="542">
        <v>7.3999999999999996E-2</v>
      </c>
      <c r="Q110" s="580">
        <v>3.9E-2</v>
      </c>
      <c r="R110" s="369" t="s">
        <v>1421</v>
      </c>
      <c r="S110" s="372" t="s">
        <v>1422</v>
      </c>
      <c r="T110" s="372" t="s">
        <v>1423</v>
      </c>
      <c r="U110" s="947" t="str">
        <f t="shared" si="4"/>
        <v>0.074</v>
      </c>
      <c r="V110" s="948"/>
      <c r="W110" s="949" t="str">
        <f t="shared" si="5"/>
        <v>0.007</v>
      </c>
      <c r="X110" s="948"/>
      <c r="Y110" s="949" t="str">
        <f t="shared" si="6"/>
        <v>0.026</v>
      </c>
      <c r="Z110" s="948"/>
      <c r="AA110" s="425">
        <f t="shared" si="7"/>
        <v>12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76</v>
      </c>
      <c r="E111" s="453" t="s">
        <v>104</v>
      </c>
      <c r="F111" s="545" t="s">
        <v>122</v>
      </c>
      <c r="G111" s="583" t="s">
        <v>122</v>
      </c>
      <c r="H111" s="547" t="s">
        <v>122</v>
      </c>
      <c r="I111" s="548">
        <v>1.2</v>
      </c>
      <c r="J111" s="547" t="s">
        <v>122</v>
      </c>
      <c r="K111" s="547" t="s">
        <v>122</v>
      </c>
      <c r="L111" s="547" t="s">
        <v>122</v>
      </c>
      <c r="M111" s="547" t="s">
        <v>122</v>
      </c>
      <c r="N111" s="547" t="s">
        <v>122</v>
      </c>
      <c r="O111" s="547" t="s">
        <v>122</v>
      </c>
      <c r="P111" s="547" t="s">
        <v>122</v>
      </c>
      <c r="Q111" s="584" t="s">
        <v>122</v>
      </c>
      <c r="R111" s="369" t="s">
        <v>1424</v>
      </c>
      <c r="S111" s="372" t="s">
        <v>1424</v>
      </c>
      <c r="T111" s="372" t="s">
        <v>1424</v>
      </c>
      <c r="U111" s="947" t="str">
        <f t="shared" si="4"/>
        <v>1.2</v>
      </c>
      <c r="V111" s="948"/>
      <c r="W111" s="949" t="str">
        <f t="shared" si="5"/>
        <v>-</v>
      </c>
      <c r="X111" s="948"/>
      <c r="Y111" s="949" t="str">
        <f t="shared" si="6"/>
        <v>-</v>
      </c>
      <c r="Z111" s="948"/>
      <c r="AA111" s="425">
        <f t="shared" si="7"/>
        <v>1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3" t="s">
        <v>77</v>
      </c>
      <c r="E112" s="453" t="s">
        <v>104</v>
      </c>
      <c r="F112" s="602" t="s">
        <v>122</v>
      </c>
      <c r="G112" s="603" t="s">
        <v>122</v>
      </c>
      <c r="H112" s="604" t="s">
        <v>122</v>
      </c>
      <c r="I112" s="604" t="s">
        <v>122</v>
      </c>
      <c r="J112" s="604" t="s">
        <v>122</v>
      </c>
      <c r="K112" s="604" t="s">
        <v>122</v>
      </c>
      <c r="L112" s="604" t="s">
        <v>122</v>
      </c>
      <c r="M112" s="604" t="s">
        <v>122</v>
      </c>
      <c r="N112" s="604">
        <v>2.1999999999999999E-2</v>
      </c>
      <c r="O112" s="604" t="s">
        <v>122</v>
      </c>
      <c r="P112" s="604" t="s">
        <v>122</v>
      </c>
      <c r="Q112" s="605" t="s">
        <v>122</v>
      </c>
      <c r="R112" s="427">
        <v>2.1999999999999999E-2</v>
      </c>
      <c r="S112" s="387">
        <v>2.1999999999999999E-2</v>
      </c>
      <c r="T112" s="387">
        <v>2.1999999999999999E-2</v>
      </c>
      <c r="U112" s="947">
        <f t="shared" si="4"/>
        <v>2.1999999999999999E-2</v>
      </c>
      <c r="V112" s="948"/>
      <c r="W112" s="949" t="str">
        <f t="shared" si="5"/>
        <v>-</v>
      </c>
      <c r="X112" s="948"/>
      <c r="Y112" s="949" t="str">
        <f t="shared" si="6"/>
        <v>-</v>
      </c>
      <c r="Z112" s="948"/>
      <c r="AA112" s="425">
        <f t="shared" si="7"/>
        <v>1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1" t="s">
        <v>78</v>
      </c>
      <c r="E113" s="453" t="s">
        <v>104</v>
      </c>
      <c r="F113" s="602" t="s">
        <v>122</v>
      </c>
      <c r="G113" s="603" t="s">
        <v>122</v>
      </c>
      <c r="H113" s="604" t="s">
        <v>122</v>
      </c>
      <c r="I113" s="604" t="s">
        <v>122</v>
      </c>
      <c r="J113" s="604" t="s">
        <v>122</v>
      </c>
      <c r="K113" s="604" t="s">
        <v>122</v>
      </c>
      <c r="L113" s="604" t="s">
        <v>122</v>
      </c>
      <c r="M113" s="604" t="s">
        <v>122</v>
      </c>
      <c r="N113" s="604">
        <v>8.0000000000000002E-3</v>
      </c>
      <c r="O113" s="604" t="s">
        <v>122</v>
      </c>
      <c r="P113" s="604" t="s">
        <v>122</v>
      </c>
      <c r="Q113" s="605" t="s">
        <v>122</v>
      </c>
      <c r="R113" s="427">
        <v>8.0000000000000002E-3</v>
      </c>
      <c r="S113" s="387">
        <v>8.0000000000000002E-3</v>
      </c>
      <c r="T113" s="387">
        <v>8.0000000000000002E-3</v>
      </c>
      <c r="U113" s="947">
        <f t="shared" si="4"/>
        <v>8.0000000000000002E-3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26" t="s">
        <v>79</v>
      </c>
      <c r="E114" s="453" t="s">
        <v>104</v>
      </c>
      <c r="F114" s="602" t="s">
        <v>122</v>
      </c>
      <c r="G114" s="603" t="s">
        <v>122</v>
      </c>
      <c r="H114" s="604" t="s">
        <v>122</v>
      </c>
      <c r="I114" s="604" t="s">
        <v>122</v>
      </c>
      <c r="J114" s="604" t="s">
        <v>122</v>
      </c>
      <c r="K114" s="604" t="s">
        <v>122</v>
      </c>
      <c r="L114" s="604" t="s">
        <v>122</v>
      </c>
      <c r="M114" s="604" t="s">
        <v>122</v>
      </c>
      <c r="N114" s="604">
        <v>5.0000000000000001E-3</v>
      </c>
      <c r="O114" s="604" t="s">
        <v>122</v>
      </c>
      <c r="P114" s="604" t="s">
        <v>122</v>
      </c>
      <c r="Q114" s="605" t="s">
        <v>122</v>
      </c>
      <c r="R114" s="427">
        <v>5.0000000000000001E-3</v>
      </c>
      <c r="S114" s="387">
        <v>5.0000000000000001E-3</v>
      </c>
      <c r="T114" s="387">
        <v>5.0000000000000001E-3</v>
      </c>
      <c r="U114" s="947">
        <f t="shared" si="4"/>
        <v>5.0000000000000001E-3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36" customFormat="1" ht="13.5" customHeight="1" x14ac:dyDescent="0.15">
      <c r="A115" s="952"/>
      <c r="B115" s="953"/>
      <c r="C115" s="4"/>
      <c r="D115" s="26" t="s">
        <v>80</v>
      </c>
      <c r="E115" s="453" t="s">
        <v>104</v>
      </c>
      <c r="F115" s="602" t="s">
        <v>122</v>
      </c>
      <c r="G115" s="603" t="s">
        <v>122</v>
      </c>
      <c r="H115" s="604" t="s">
        <v>122</v>
      </c>
      <c r="I115" s="604" t="s">
        <v>122</v>
      </c>
      <c r="J115" s="604" t="s">
        <v>122</v>
      </c>
      <c r="K115" s="604" t="s">
        <v>122</v>
      </c>
      <c r="L115" s="604" t="s">
        <v>122</v>
      </c>
      <c r="M115" s="604" t="s">
        <v>122</v>
      </c>
      <c r="N115" s="604">
        <v>8.0000000000000002E-3</v>
      </c>
      <c r="O115" s="604" t="s">
        <v>122</v>
      </c>
      <c r="P115" s="604" t="s">
        <v>122</v>
      </c>
      <c r="Q115" s="605" t="s">
        <v>122</v>
      </c>
      <c r="R115" s="427">
        <v>8.0000000000000002E-3</v>
      </c>
      <c r="S115" s="387">
        <v>8.0000000000000002E-3</v>
      </c>
      <c r="T115" s="387">
        <v>8.0000000000000002E-3</v>
      </c>
      <c r="U115" s="947">
        <f t="shared" si="4"/>
        <v>8.0000000000000002E-3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60">
        <f>12-COUNTIF(F115:Q115,"-")</f>
        <v>1</v>
      </c>
      <c r="AB115" s="461"/>
      <c r="AC115" s="461"/>
      <c r="AD115" s="461"/>
    </row>
    <row r="116" spans="1:30" ht="13.5" customHeight="1" x14ac:dyDescent="0.15">
      <c r="A116" s="954"/>
      <c r="B116" s="955"/>
      <c r="C116" s="462"/>
      <c r="D116" s="29" t="s">
        <v>81</v>
      </c>
      <c r="E116" s="463" t="s">
        <v>104</v>
      </c>
      <c r="F116" s="606" t="s">
        <v>122</v>
      </c>
      <c r="G116" s="607" t="s">
        <v>122</v>
      </c>
      <c r="H116" s="608" t="s">
        <v>122</v>
      </c>
      <c r="I116" s="608" t="s">
        <v>122</v>
      </c>
      <c r="J116" s="608" t="s">
        <v>122</v>
      </c>
      <c r="K116" s="608" t="s">
        <v>122</v>
      </c>
      <c r="L116" s="608" t="s">
        <v>122</v>
      </c>
      <c r="M116" s="608" t="s">
        <v>122</v>
      </c>
      <c r="N116" s="609" t="s">
        <v>1425</v>
      </c>
      <c r="O116" s="609" t="s">
        <v>122</v>
      </c>
      <c r="P116" s="609" t="s">
        <v>122</v>
      </c>
      <c r="Q116" s="610" t="s">
        <v>122</v>
      </c>
      <c r="R116" s="470" t="s">
        <v>1425</v>
      </c>
      <c r="S116" s="471" t="s">
        <v>1425</v>
      </c>
      <c r="T116" s="471" t="s">
        <v>1425</v>
      </c>
      <c r="U116" s="941" t="str">
        <f t="shared" si="4"/>
        <v>&lt;0.001</v>
      </c>
      <c r="V116" s="942"/>
      <c r="W116" s="943" t="str">
        <f t="shared" si="5"/>
        <v>-</v>
      </c>
      <c r="X116" s="942"/>
      <c r="Y116" s="943" t="str">
        <f t="shared" si="6"/>
        <v>-</v>
      </c>
      <c r="Z116" s="942"/>
      <c r="AA116" s="472">
        <f>12-COUNTIF(F116:Q116,"-")</f>
        <v>1</v>
      </c>
      <c r="AB116" s="355"/>
      <c r="AC116" s="355"/>
    </row>
    <row r="117" spans="1:30" ht="65.099999999999994" customHeight="1" x14ac:dyDescent="0.15">
      <c r="A117" s="42"/>
      <c r="B117" s="400"/>
      <c r="C117" s="42"/>
      <c r="D117" s="43" t="s">
        <v>119</v>
      </c>
      <c r="E117" s="44"/>
      <c r="F117" s="493" t="s">
        <v>122</v>
      </c>
      <c r="G117" s="130" t="s">
        <v>122</v>
      </c>
      <c r="H117" s="130" t="s">
        <v>122</v>
      </c>
      <c r="I117" s="130" t="s">
        <v>122</v>
      </c>
      <c r="J117" s="130" t="s">
        <v>122</v>
      </c>
      <c r="K117" s="130" t="s">
        <v>122</v>
      </c>
      <c r="L117" s="130" t="s">
        <v>122</v>
      </c>
      <c r="M117" s="130" t="s">
        <v>122</v>
      </c>
      <c r="N117" s="130" t="s">
        <v>1426</v>
      </c>
      <c r="O117" s="130" t="s">
        <v>122</v>
      </c>
      <c r="P117" s="130" t="s">
        <v>122</v>
      </c>
      <c r="Q117" s="130" t="s">
        <v>122</v>
      </c>
      <c r="R117" s="403" t="s">
        <v>122</v>
      </c>
      <c r="S117" s="403" t="s">
        <v>122</v>
      </c>
      <c r="T117" s="404" t="s">
        <v>122</v>
      </c>
      <c r="U117" s="944" t="s">
        <v>1427</v>
      </c>
      <c r="V117" s="945"/>
      <c r="W117" s="946" t="s">
        <v>1428</v>
      </c>
      <c r="X117" s="945"/>
      <c r="Y117" s="946" t="s">
        <v>1428</v>
      </c>
      <c r="Z117" s="945"/>
      <c r="AA117" s="405" t="s">
        <v>1427</v>
      </c>
    </row>
  </sheetData>
  <mergeCells count="343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7:V67"/>
    <mergeCell ref="W67:X67"/>
    <mergeCell ref="Y67:Z67"/>
    <mergeCell ref="U68:V68"/>
    <mergeCell ref="W68:X68"/>
    <mergeCell ref="Y68:Z68"/>
    <mergeCell ref="U64:V64"/>
    <mergeCell ref="W64:X64"/>
    <mergeCell ref="Y64:Z64"/>
    <mergeCell ref="U65:V65"/>
    <mergeCell ref="W65:X65"/>
    <mergeCell ref="Y65:Z65"/>
    <mergeCell ref="U66:V66"/>
    <mergeCell ref="W66:X66"/>
    <mergeCell ref="Y66:Z66"/>
    <mergeCell ref="U71:V71"/>
    <mergeCell ref="W71:X71"/>
    <mergeCell ref="Y71:Z71"/>
    <mergeCell ref="U72:V72"/>
    <mergeCell ref="W72:X72"/>
    <mergeCell ref="Y72:Z72"/>
    <mergeCell ref="U69:V69"/>
    <mergeCell ref="W69:X69"/>
    <mergeCell ref="Y69:Z69"/>
    <mergeCell ref="U70:V70"/>
    <mergeCell ref="W70:X70"/>
    <mergeCell ref="Y70:Z70"/>
    <mergeCell ref="U75:V75"/>
    <mergeCell ref="W75:X75"/>
    <mergeCell ref="Y75:Z75"/>
    <mergeCell ref="U76:V76"/>
    <mergeCell ref="W76:X76"/>
    <mergeCell ref="Y76:Z76"/>
    <mergeCell ref="U73:V73"/>
    <mergeCell ref="W73:X73"/>
    <mergeCell ref="Y73:Z73"/>
    <mergeCell ref="U74:V74"/>
    <mergeCell ref="W74:X74"/>
    <mergeCell ref="Y74:Z74"/>
    <mergeCell ref="U79:V79"/>
    <mergeCell ref="W79:X79"/>
    <mergeCell ref="Y79:Z79"/>
    <mergeCell ref="U80:V80"/>
    <mergeCell ref="W80:X80"/>
    <mergeCell ref="Y80:Z80"/>
    <mergeCell ref="U77:V77"/>
    <mergeCell ref="W77:X77"/>
    <mergeCell ref="Y77:Z77"/>
    <mergeCell ref="U78:V78"/>
    <mergeCell ref="W78:X78"/>
    <mergeCell ref="Y78:Z78"/>
    <mergeCell ref="U83:V83"/>
    <mergeCell ref="W83:X83"/>
    <mergeCell ref="Y83:Z83"/>
    <mergeCell ref="U84:V84"/>
    <mergeCell ref="W84:X84"/>
    <mergeCell ref="Y84:Z84"/>
    <mergeCell ref="U81:V81"/>
    <mergeCell ref="W81:X81"/>
    <mergeCell ref="Y81:Z81"/>
    <mergeCell ref="U82:V82"/>
    <mergeCell ref="W82:X82"/>
    <mergeCell ref="Y82:Z82"/>
    <mergeCell ref="U87:V87"/>
    <mergeCell ref="W87:X87"/>
    <mergeCell ref="Y87:Z87"/>
    <mergeCell ref="U88:V88"/>
    <mergeCell ref="W88:X88"/>
    <mergeCell ref="Y88:Z88"/>
    <mergeCell ref="U85:V85"/>
    <mergeCell ref="W85:X85"/>
    <mergeCell ref="Y85:Z85"/>
    <mergeCell ref="U86:V86"/>
    <mergeCell ref="W86:X86"/>
    <mergeCell ref="Y86:Z86"/>
    <mergeCell ref="U91:V91"/>
    <mergeCell ref="W91:X91"/>
    <mergeCell ref="Y91:Z91"/>
    <mergeCell ref="U92:V92"/>
    <mergeCell ref="W92:X92"/>
    <mergeCell ref="Y92:Z92"/>
    <mergeCell ref="U89:V89"/>
    <mergeCell ref="W89:X89"/>
    <mergeCell ref="Y89:Z89"/>
    <mergeCell ref="U90:V90"/>
    <mergeCell ref="W90:X90"/>
    <mergeCell ref="Y90:Z90"/>
    <mergeCell ref="A95:B96"/>
    <mergeCell ref="U95:V95"/>
    <mergeCell ref="W95:X95"/>
    <mergeCell ref="Y95:Z95"/>
    <mergeCell ref="U96:V96"/>
    <mergeCell ref="W96:X96"/>
    <mergeCell ref="Y96:Z96"/>
    <mergeCell ref="U93:V93"/>
    <mergeCell ref="W93:X93"/>
    <mergeCell ref="Y93:Z93"/>
    <mergeCell ref="U94:V94"/>
    <mergeCell ref="W94:X94"/>
    <mergeCell ref="Y94:Z94"/>
    <mergeCell ref="A65:A94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Normal="100" zoomScaleSheetLayoutView="100" workbookViewId="0">
      <selection activeCell="AC33" sqref="AC33"/>
    </sheetView>
  </sheetViews>
  <sheetFormatPr defaultColWidth="8.875" defaultRowHeight="11.25" x14ac:dyDescent="0.15"/>
  <cols>
    <col min="1" max="1" width="2.75" style="7" customWidth="1"/>
    <col min="2" max="2" width="3.25" style="7" customWidth="1"/>
    <col min="3" max="3" width="0.875" style="7" customWidth="1"/>
    <col min="4" max="4" width="25.75" style="7" customWidth="1"/>
    <col min="5" max="5" width="4.75" style="51" customWidth="1"/>
    <col min="6" max="13" width="8.25" style="52" customWidth="1"/>
    <col min="14" max="17" width="8.25" style="53" customWidth="1"/>
    <col min="18" max="20" width="5.625" style="53" hidden="1" customWidth="1"/>
    <col min="21" max="26" width="4.375" style="53" customWidth="1"/>
    <col min="27" max="27" width="4.75" style="53" customWidth="1"/>
    <col min="28" max="30" width="8.875" style="14"/>
    <col min="31" max="16384" width="8.875" style="7"/>
  </cols>
  <sheetData>
    <row r="1" spans="1:30" ht="15.95" customHeight="1" x14ac:dyDescent="0.15">
      <c r="D1" s="8" t="s">
        <v>653</v>
      </c>
      <c r="E1" s="9"/>
      <c r="F1" s="10" t="s">
        <v>1430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3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2.95" customHeight="1" x14ac:dyDescent="0.15">
      <c r="A3" s="17"/>
      <c r="B3" s="348"/>
      <c r="C3" s="18"/>
      <c r="D3" s="19" t="s">
        <v>0</v>
      </c>
      <c r="E3" s="20"/>
      <c r="F3" s="349">
        <v>43208</v>
      </c>
      <c r="G3" s="350">
        <v>43229</v>
      </c>
      <c r="H3" s="350">
        <v>43264</v>
      </c>
      <c r="I3" s="350">
        <v>43285</v>
      </c>
      <c r="J3" s="350">
        <v>43334</v>
      </c>
      <c r="K3" s="350">
        <v>43348</v>
      </c>
      <c r="L3" s="475">
        <v>43383</v>
      </c>
      <c r="M3" s="475">
        <v>43411</v>
      </c>
      <c r="N3" s="475">
        <v>43446</v>
      </c>
      <c r="O3" s="475">
        <v>43481</v>
      </c>
      <c r="P3" s="475">
        <v>43509</v>
      </c>
      <c r="Q3" s="476">
        <v>43530</v>
      </c>
      <c r="R3" s="352" t="s">
        <v>1</v>
      </c>
      <c r="S3" s="353" t="s">
        <v>2</v>
      </c>
      <c r="T3" s="353" t="s">
        <v>3</v>
      </c>
      <c r="U3" s="991" t="s">
        <v>159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2.95" customHeight="1" x14ac:dyDescent="0.15">
      <c r="A4" s="981" t="s">
        <v>115</v>
      </c>
      <c r="B4" s="356"/>
      <c r="C4" s="22"/>
      <c r="D4" s="23" t="s">
        <v>86</v>
      </c>
      <c r="E4" s="24"/>
      <c r="F4" s="357">
        <v>0.37291666666666662</v>
      </c>
      <c r="G4" s="358">
        <v>0.37361111111111112</v>
      </c>
      <c r="H4" s="359">
        <v>0.36805555555555558</v>
      </c>
      <c r="I4" s="359">
        <v>0.36805555555555558</v>
      </c>
      <c r="J4" s="359">
        <v>0.375</v>
      </c>
      <c r="K4" s="359">
        <v>0.37847222222222227</v>
      </c>
      <c r="L4" s="477">
        <v>0.36458333333333331</v>
      </c>
      <c r="M4" s="477">
        <v>0.375</v>
      </c>
      <c r="N4" s="477">
        <v>0.37152777777777773</v>
      </c>
      <c r="O4" s="477">
        <v>0.36874999999999997</v>
      </c>
      <c r="P4" s="477">
        <v>0.38194444444444442</v>
      </c>
      <c r="Q4" s="478">
        <v>0.38541666666666669</v>
      </c>
      <c r="R4" s="361" t="s">
        <v>122</v>
      </c>
      <c r="S4" s="362" t="s">
        <v>122</v>
      </c>
      <c r="T4" s="362" t="s">
        <v>122</v>
      </c>
      <c r="U4" s="1009" t="s">
        <v>103</v>
      </c>
      <c r="V4" s="1010"/>
      <c r="W4" s="1011" t="s">
        <v>103</v>
      </c>
      <c r="X4" s="1010"/>
      <c r="Y4" s="1011" t="s">
        <v>103</v>
      </c>
      <c r="Z4" s="1010"/>
      <c r="AA4" s="363" t="s">
        <v>103</v>
      </c>
      <c r="AB4" s="355"/>
      <c r="AC4" s="355"/>
      <c r="AD4" s="355"/>
    </row>
    <row r="5" spans="1:30" s="21" customFormat="1" ht="12.95" customHeight="1" x14ac:dyDescent="0.15">
      <c r="A5" s="982"/>
      <c r="B5" s="364"/>
      <c r="C5" s="25"/>
      <c r="D5" s="26" t="s">
        <v>5</v>
      </c>
      <c r="E5" s="27" t="s">
        <v>6</v>
      </c>
      <c r="F5" s="365" t="s">
        <v>658</v>
      </c>
      <c r="G5" s="366" t="s">
        <v>665</v>
      </c>
      <c r="H5" s="367" t="s">
        <v>660</v>
      </c>
      <c r="I5" s="367" t="s">
        <v>660</v>
      </c>
      <c r="J5" s="367" t="s">
        <v>658</v>
      </c>
      <c r="K5" s="367" t="s">
        <v>665</v>
      </c>
      <c r="L5" s="479" t="s">
        <v>658</v>
      </c>
      <c r="M5" s="479" t="s">
        <v>658</v>
      </c>
      <c r="N5" s="479" t="s">
        <v>660</v>
      </c>
      <c r="O5" s="479" t="s">
        <v>667</v>
      </c>
      <c r="P5" s="479" t="s">
        <v>667</v>
      </c>
      <c r="Q5" s="480" t="s">
        <v>658</v>
      </c>
      <c r="R5" s="369" t="s">
        <v>122</v>
      </c>
      <c r="S5" s="370" t="s">
        <v>122</v>
      </c>
      <c r="T5" s="370" t="s">
        <v>122</v>
      </c>
      <c r="U5" s="1004" t="s">
        <v>103</v>
      </c>
      <c r="V5" s="1005"/>
      <c r="W5" s="1006" t="s">
        <v>103</v>
      </c>
      <c r="X5" s="1005"/>
      <c r="Y5" s="1006" t="s">
        <v>103</v>
      </c>
      <c r="Z5" s="1005"/>
      <c r="AA5" s="371" t="s">
        <v>103</v>
      </c>
      <c r="AB5" s="355"/>
      <c r="AC5" s="355"/>
      <c r="AD5" s="355"/>
    </row>
    <row r="6" spans="1:30" s="21" customFormat="1" ht="12.95" customHeight="1" x14ac:dyDescent="0.15">
      <c r="A6" s="982"/>
      <c r="B6" s="364"/>
      <c r="C6" s="25"/>
      <c r="D6" s="26" t="s">
        <v>7</v>
      </c>
      <c r="E6" s="27" t="s">
        <v>6</v>
      </c>
      <c r="F6" s="365" t="s">
        <v>658</v>
      </c>
      <c r="G6" s="366" t="s">
        <v>658</v>
      </c>
      <c r="H6" s="367" t="s">
        <v>660</v>
      </c>
      <c r="I6" s="367" t="s">
        <v>658</v>
      </c>
      <c r="J6" s="367" t="s">
        <v>658</v>
      </c>
      <c r="K6" s="367" t="s">
        <v>658</v>
      </c>
      <c r="L6" s="479" t="s">
        <v>658</v>
      </c>
      <c r="M6" s="479" t="s">
        <v>658</v>
      </c>
      <c r="N6" s="479" t="s">
        <v>658</v>
      </c>
      <c r="O6" s="479" t="s">
        <v>658</v>
      </c>
      <c r="P6" s="479" t="s">
        <v>658</v>
      </c>
      <c r="Q6" s="480" t="s">
        <v>665</v>
      </c>
      <c r="R6" s="369" t="s">
        <v>122</v>
      </c>
      <c r="S6" s="370" t="s">
        <v>122</v>
      </c>
      <c r="T6" s="370" t="s">
        <v>122</v>
      </c>
      <c r="U6" s="1004" t="s">
        <v>103</v>
      </c>
      <c r="V6" s="1005"/>
      <c r="W6" s="1006" t="s">
        <v>103</v>
      </c>
      <c r="X6" s="1005"/>
      <c r="Y6" s="1006" t="s">
        <v>103</v>
      </c>
      <c r="Z6" s="1005"/>
      <c r="AA6" s="371" t="s">
        <v>103</v>
      </c>
      <c r="AB6" s="355"/>
      <c r="AC6" s="355"/>
      <c r="AD6" s="355"/>
    </row>
    <row r="7" spans="1:30" s="21" customFormat="1" ht="12.95" customHeight="1" x14ac:dyDescent="0.15">
      <c r="A7" s="982"/>
      <c r="B7" s="364"/>
      <c r="C7" s="25"/>
      <c r="D7" s="26" t="s">
        <v>8</v>
      </c>
      <c r="E7" s="27" t="s">
        <v>101</v>
      </c>
      <c r="F7" s="506">
        <v>18.5</v>
      </c>
      <c r="G7" s="507">
        <v>19</v>
      </c>
      <c r="H7" s="508">
        <v>23.1</v>
      </c>
      <c r="I7" s="508">
        <v>25</v>
      </c>
      <c r="J7" s="508">
        <v>24.7</v>
      </c>
      <c r="K7" s="508">
        <v>23.3</v>
      </c>
      <c r="L7" s="509">
        <v>23.5</v>
      </c>
      <c r="M7" s="509">
        <v>22</v>
      </c>
      <c r="N7" s="509">
        <v>17.5</v>
      </c>
      <c r="O7" s="509">
        <v>21</v>
      </c>
      <c r="P7" s="509">
        <v>21.9</v>
      </c>
      <c r="Q7" s="510">
        <v>22.5</v>
      </c>
      <c r="R7" s="369" t="s">
        <v>1431</v>
      </c>
      <c r="S7" s="370" t="s">
        <v>692</v>
      </c>
      <c r="T7" s="370" t="s">
        <v>1432</v>
      </c>
      <c r="U7" s="1004" t="str">
        <f>R7</f>
        <v>25.0</v>
      </c>
      <c r="V7" s="1005"/>
      <c r="W7" s="1006" t="str">
        <f>IF(R7=S7,"-",S7)</f>
        <v>17.5</v>
      </c>
      <c r="X7" s="1005"/>
      <c r="Y7" s="1006" t="str">
        <f>IF(R7=T7,"-",T7)</f>
        <v>21.8</v>
      </c>
      <c r="Z7" s="1005"/>
      <c r="AA7" s="371">
        <f t="shared" ref="AA7:AA61" si="0">12-COUNTIF(F7:Q7,"-")</f>
        <v>12</v>
      </c>
      <c r="AB7" s="355"/>
      <c r="AC7" s="355"/>
      <c r="AD7" s="355"/>
    </row>
    <row r="8" spans="1:30" s="21" customFormat="1" ht="12.95" customHeight="1" x14ac:dyDescent="0.15">
      <c r="A8" s="992"/>
      <c r="B8" s="374"/>
      <c r="C8" s="28"/>
      <c r="D8" s="29" t="s">
        <v>182</v>
      </c>
      <c r="E8" s="30" t="s">
        <v>183</v>
      </c>
      <c r="F8" s="513">
        <v>9.4</v>
      </c>
      <c r="G8" s="514">
        <v>11.9</v>
      </c>
      <c r="H8" s="515">
        <v>16.5</v>
      </c>
      <c r="I8" s="515">
        <v>23</v>
      </c>
      <c r="J8" s="515">
        <v>23</v>
      </c>
      <c r="K8" s="515">
        <v>21.5</v>
      </c>
      <c r="L8" s="516">
        <v>16.5</v>
      </c>
      <c r="M8" s="516">
        <v>11.7</v>
      </c>
      <c r="N8" s="516">
        <v>4.8</v>
      </c>
      <c r="O8" s="516">
        <v>3.3</v>
      </c>
      <c r="P8" s="516">
        <v>3</v>
      </c>
      <c r="Q8" s="517">
        <v>5.5</v>
      </c>
      <c r="R8" s="375" t="s">
        <v>1433</v>
      </c>
      <c r="S8" s="377" t="s">
        <v>1434</v>
      </c>
      <c r="T8" s="377" t="s">
        <v>1435</v>
      </c>
      <c r="U8" s="1001" t="str">
        <f>R8</f>
        <v>23.0</v>
      </c>
      <c r="V8" s="1002"/>
      <c r="W8" s="1003" t="str">
        <f>IF(R8=S8,"-",S8)</f>
        <v>3.0</v>
      </c>
      <c r="X8" s="1002"/>
      <c r="Y8" s="1003" t="str">
        <f>IF(R8=T8,"-",T8)</f>
        <v>12.5</v>
      </c>
      <c r="Z8" s="100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1436</v>
      </c>
      <c r="G9" s="381" t="s">
        <v>1437</v>
      </c>
      <c r="H9" s="382" t="s">
        <v>1438</v>
      </c>
      <c r="I9" s="382" t="s">
        <v>1439</v>
      </c>
      <c r="J9" s="382" t="s">
        <v>1439</v>
      </c>
      <c r="K9" s="382" t="s">
        <v>1440</v>
      </c>
      <c r="L9" s="483" t="s">
        <v>719</v>
      </c>
      <c r="M9" s="483" t="s">
        <v>1439</v>
      </c>
      <c r="N9" s="483" t="s">
        <v>1439</v>
      </c>
      <c r="O9" s="483" t="s">
        <v>1436</v>
      </c>
      <c r="P9" s="483" t="s">
        <v>1441</v>
      </c>
      <c r="Q9" s="484" t="s">
        <v>1442</v>
      </c>
      <c r="R9" s="384" t="s">
        <v>122</v>
      </c>
      <c r="S9" s="385" t="s">
        <v>122</v>
      </c>
      <c r="T9" s="385" t="s">
        <v>122</v>
      </c>
      <c r="U9" s="1028" t="str">
        <f>R9</f>
        <v>-</v>
      </c>
      <c r="V9" s="1029"/>
      <c r="W9" s="1030" t="str">
        <f>IF(S9=T9,"-",T9)</f>
        <v>-</v>
      </c>
      <c r="X9" s="1029"/>
      <c r="Y9" s="1030" t="str">
        <f>IF(Q9=S9,"-",S9)</f>
        <v>-</v>
      </c>
      <c r="Z9" s="1029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36"/>
      <c r="C10" s="36"/>
      <c r="D10" s="37" t="s">
        <v>85</v>
      </c>
      <c r="E10" s="38"/>
      <c r="F10" s="485" t="s">
        <v>730</v>
      </c>
      <c r="G10" s="486" t="s">
        <v>730</v>
      </c>
      <c r="H10" s="487" t="s">
        <v>730</v>
      </c>
      <c r="I10" s="487" t="s">
        <v>727</v>
      </c>
      <c r="J10" s="487" t="s">
        <v>730</v>
      </c>
      <c r="K10" s="487" t="s">
        <v>730</v>
      </c>
      <c r="L10" s="488" t="s">
        <v>730</v>
      </c>
      <c r="M10" s="488" t="s">
        <v>730</v>
      </c>
      <c r="N10" s="488" t="s">
        <v>730</v>
      </c>
      <c r="O10" s="488" t="s">
        <v>727</v>
      </c>
      <c r="P10" s="488" t="s">
        <v>730</v>
      </c>
      <c r="Q10" s="489" t="s">
        <v>727</v>
      </c>
      <c r="R10" s="431" t="s">
        <v>122</v>
      </c>
      <c r="S10" s="433" t="s">
        <v>122</v>
      </c>
      <c r="T10" s="433" t="s">
        <v>122</v>
      </c>
      <c r="U10" s="1023" t="str">
        <f>R10</f>
        <v>-</v>
      </c>
      <c r="V10" s="1024"/>
      <c r="W10" s="1027" t="str">
        <f>IF(S10=T10,"-",T10)</f>
        <v>-</v>
      </c>
      <c r="X10" s="1024"/>
      <c r="Y10" s="1027" t="str">
        <f>IF(Q10=S10,"-",S10)</f>
        <v>-</v>
      </c>
      <c r="Z10" s="1024"/>
      <c r="AA10" s="435">
        <f t="shared" si="0"/>
        <v>12</v>
      </c>
      <c r="AB10" s="355"/>
      <c r="AC10" s="355"/>
      <c r="AD10" s="355"/>
    </row>
    <row r="11" spans="1:30" s="21" customFormat="1" ht="12.95" customHeight="1" x14ac:dyDescent="0.15">
      <c r="A11" s="983" t="s">
        <v>9</v>
      </c>
      <c r="B11" s="413">
        <v>1</v>
      </c>
      <c r="C11" s="39"/>
      <c r="D11" s="23" t="s">
        <v>10</v>
      </c>
      <c r="E11" s="2" t="s">
        <v>205</v>
      </c>
      <c r="F11" s="520">
        <v>90</v>
      </c>
      <c r="G11" s="521">
        <v>170</v>
      </c>
      <c r="H11" s="522">
        <v>1100</v>
      </c>
      <c r="I11" s="522">
        <v>260</v>
      </c>
      <c r="J11" s="522">
        <v>650</v>
      </c>
      <c r="K11" s="522">
        <v>1800</v>
      </c>
      <c r="L11" s="523">
        <v>190</v>
      </c>
      <c r="M11" s="523">
        <v>130</v>
      </c>
      <c r="N11" s="523">
        <v>90</v>
      </c>
      <c r="O11" s="523">
        <v>240</v>
      </c>
      <c r="P11" s="523">
        <v>65</v>
      </c>
      <c r="Q11" s="524">
        <v>60</v>
      </c>
      <c r="R11" s="420" t="s">
        <v>1443</v>
      </c>
      <c r="S11" s="418" t="s">
        <v>1444</v>
      </c>
      <c r="T11" s="418" t="s">
        <v>1445</v>
      </c>
      <c r="U11" s="1009" t="str">
        <f>R11</f>
        <v>1800</v>
      </c>
      <c r="V11" s="1010"/>
      <c r="W11" s="1011" t="str">
        <f>IF(R11+S11+T11=0,"-",S11)</f>
        <v>60</v>
      </c>
      <c r="X11" s="1010"/>
      <c r="Y11" s="1011" t="str">
        <f>IF(R11+S11+T11=0,"-",T11)</f>
        <v>404</v>
      </c>
      <c r="Z11" s="1010"/>
      <c r="AA11" s="363">
        <f t="shared" si="0"/>
        <v>12</v>
      </c>
      <c r="AB11" s="355"/>
      <c r="AC11" s="355"/>
      <c r="AD11" s="355"/>
    </row>
    <row r="12" spans="1:30" s="21" customFormat="1" ht="12.95" customHeight="1" x14ac:dyDescent="0.15">
      <c r="A12" s="984"/>
      <c r="B12" s="387">
        <v>2</v>
      </c>
      <c r="C12" s="40"/>
      <c r="D12" s="26" t="s">
        <v>219</v>
      </c>
      <c r="E12" s="1" t="s">
        <v>220</v>
      </c>
      <c r="F12" s="525" t="s">
        <v>754</v>
      </c>
      <c r="G12" s="526" t="s">
        <v>754</v>
      </c>
      <c r="H12" s="527" t="s">
        <v>754</v>
      </c>
      <c r="I12" s="527" t="s">
        <v>754</v>
      </c>
      <c r="J12" s="527" t="s">
        <v>754</v>
      </c>
      <c r="K12" s="527" t="s">
        <v>754</v>
      </c>
      <c r="L12" s="528" t="s">
        <v>754</v>
      </c>
      <c r="M12" s="528" t="s">
        <v>754</v>
      </c>
      <c r="N12" s="528" t="s">
        <v>754</v>
      </c>
      <c r="O12" s="528" t="s">
        <v>749</v>
      </c>
      <c r="P12" s="528" t="s">
        <v>749</v>
      </c>
      <c r="Q12" s="529" t="s">
        <v>749</v>
      </c>
      <c r="R12" s="369" t="s">
        <v>122</v>
      </c>
      <c r="S12" s="370" t="s">
        <v>122</v>
      </c>
      <c r="T12" s="370" t="s">
        <v>122</v>
      </c>
      <c r="U12" s="327" t="s">
        <v>111</v>
      </c>
      <c r="V12" s="328">
        <f>COUNTIF(F12:Q12,"陰性")</f>
        <v>0</v>
      </c>
      <c r="W12" s="329" t="s">
        <v>112</v>
      </c>
      <c r="X12" s="328">
        <f>COUNTIF(F12:Q12,"陽性")</f>
        <v>0</v>
      </c>
      <c r="Y12" s="1006" t="s">
        <v>220</v>
      </c>
      <c r="Z12" s="1005"/>
      <c r="AA12" s="371">
        <f t="shared" si="0"/>
        <v>12</v>
      </c>
      <c r="AB12" s="355"/>
      <c r="AC12" s="355"/>
      <c r="AD12" s="355"/>
    </row>
    <row r="13" spans="1:30" s="21" customFormat="1" ht="12.9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555" t="s">
        <v>122</v>
      </c>
      <c r="G13" s="526" t="s">
        <v>152</v>
      </c>
      <c r="H13" s="528" t="s">
        <v>122</v>
      </c>
      <c r="I13" s="527" t="s">
        <v>1446</v>
      </c>
      <c r="J13" s="528" t="s">
        <v>122</v>
      </c>
      <c r="K13" s="528" t="s">
        <v>122</v>
      </c>
      <c r="L13" s="528" t="s">
        <v>122</v>
      </c>
      <c r="M13" s="528" t="s">
        <v>1446</v>
      </c>
      <c r="N13" s="528" t="s">
        <v>122</v>
      </c>
      <c r="O13" s="528" t="s">
        <v>122</v>
      </c>
      <c r="P13" s="528" t="s">
        <v>1446</v>
      </c>
      <c r="Q13" s="529" t="s">
        <v>122</v>
      </c>
      <c r="R13" s="369" t="s">
        <v>1446</v>
      </c>
      <c r="S13" s="370" t="s">
        <v>1446</v>
      </c>
      <c r="T13" s="370" t="s">
        <v>152</v>
      </c>
      <c r="U13" s="1004" t="str">
        <f>R13</f>
        <v>&lt;0.0003</v>
      </c>
      <c r="V13" s="1005"/>
      <c r="W13" s="1006" t="str">
        <f>IF(LEFT(R13,1)="&lt;","-",IF(AA13=1,"-",S13))</f>
        <v>-</v>
      </c>
      <c r="X13" s="1005"/>
      <c r="Y13" s="1006" t="str">
        <f>IF(LEFT(R13,1)="&lt;","-",IF(AA13=1,"-",T13))</f>
        <v>-</v>
      </c>
      <c r="Z13" s="1005"/>
      <c r="AA13" s="371">
        <f t="shared" si="0"/>
        <v>4</v>
      </c>
      <c r="AB13" s="355"/>
      <c r="AC13" s="355"/>
      <c r="AD13" s="355"/>
    </row>
    <row r="14" spans="1:30" s="21" customFormat="1" ht="12.9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555" t="s">
        <v>122</v>
      </c>
      <c r="G14" s="526" t="s">
        <v>1447</v>
      </c>
      <c r="H14" s="528" t="s">
        <v>122</v>
      </c>
      <c r="I14" s="527" t="s">
        <v>1447</v>
      </c>
      <c r="J14" s="528" t="s">
        <v>122</v>
      </c>
      <c r="K14" s="528" t="s">
        <v>122</v>
      </c>
      <c r="L14" s="528" t="s">
        <v>122</v>
      </c>
      <c r="M14" s="528" t="s">
        <v>1447</v>
      </c>
      <c r="N14" s="528" t="s">
        <v>122</v>
      </c>
      <c r="O14" s="528" t="s">
        <v>122</v>
      </c>
      <c r="P14" s="528" t="s">
        <v>1447</v>
      </c>
      <c r="Q14" s="529" t="s">
        <v>122</v>
      </c>
      <c r="R14" s="369" t="s">
        <v>1447</v>
      </c>
      <c r="S14" s="370" t="s">
        <v>1447</v>
      </c>
      <c r="T14" s="370" t="s">
        <v>1447</v>
      </c>
      <c r="U14" s="1004" t="str">
        <f t="shared" ref="U14:U57" si="1">R14</f>
        <v>&lt;0.00005</v>
      </c>
      <c r="V14" s="1005"/>
      <c r="W14" s="1006" t="str">
        <f t="shared" ref="W14:W57" si="2">IF(LEFT(R14,1)="&lt;","-",IF(AA14=1,"-",S14))</f>
        <v>-</v>
      </c>
      <c r="X14" s="1005"/>
      <c r="Y14" s="1006" t="str">
        <f t="shared" ref="Y14:Y57" si="3">IF(LEFT(R14,1)="&lt;","-",IF(AA14=1,"-",T14))</f>
        <v>-</v>
      </c>
      <c r="Z14" s="1005"/>
      <c r="AA14" s="371">
        <f t="shared" si="0"/>
        <v>4</v>
      </c>
      <c r="AB14" s="355"/>
      <c r="AC14" s="355"/>
      <c r="AD14" s="355"/>
    </row>
    <row r="15" spans="1:30" s="21" customFormat="1" ht="12.9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555" t="s">
        <v>122</v>
      </c>
      <c r="G15" s="526" t="s">
        <v>366</v>
      </c>
      <c r="H15" s="528" t="s">
        <v>122</v>
      </c>
      <c r="I15" s="527" t="s">
        <v>366</v>
      </c>
      <c r="J15" s="528" t="s">
        <v>122</v>
      </c>
      <c r="K15" s="528" t="s">
        <v>122</v>
      </c>
      <c r="L15" s="528" t="s">
        <v>122</v>
      </c>
      <c r="M15" s="528" t="s">
        <v>366</v>
      </c>
      <c r="N15" s="528" t="s">
        <v>122</v>
      </c>
      <c r="O15" s="528" t="s">
        <v>122</v>
      </c>
      <c r="P15" s="528" t="s">
        <v>366</v>
      </c>
      <c r="Q15" s="529" t="s">
        <v>122</v>
      </c>
      <c r="R15" s="369" t="s">
        <v>365</v>
      </c>
      <c r="S15" s="370" t="s">
        <v>366</v>
      </c>
      <c r="T15" s="370" t="s">
        <v>366</v>
      </c>
      <c r="U15" s="1004" t="str">
        <f t="shared" si="1"/>
        <v>&lt;0.001</v>
      </c>
      <c r="V15" s="1005"/>
      <c r="W15" s="1006" t="str">
        <f t="shared" si="2"/>
        <v>-</v>
      </c>
      <c r="X15" s="1005"/>
      <c r="Y15" s="1006" t="str">
        <f t="shared" si="3"/>
        <v>-</v>
      </c>
      <c r="Z15" s="1005"/>
      <c r="AA15" s="371">
        <f t="shared" si="0"/>
        <v>4</v>
      </c>
      <c r="AB15" s="355"/>
      <c r="AC15" s="355"/>
      <c r="AD15" s="355"/>
    </row>
    <row r="16" spans="1:30" s="21" customFormat="1" ht="12.9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540" t="s">
        <v>122</v>
      </c>
      <c r="G16" s="541" t="s">
        <v>366</v>
      </c>
      <c r="H16" s="542" t="s">
        <v>122</v>
      </c>
      <c r="I16" s="543" t="s">
        <v>366</v>
      </c>
      <c r="J16" s="542" t="s">
        <v>122</v>
      </c>
      <c r="K16" s="542" t="s">
        <v>122</v>
      </c>
      <c r="L16" s="542" t="s">
        <v>122</v>
      </c>
      <c r="M16" s="542" t="s">
        <v>366</v>
      </c>
      <c r="N16" s="542" t="s">
        <v>122</v>
      </c>
      <c r="O16" s="542" t="s">
        <v>122</v>
      </c>
      <c r="P16" s="542" t="s">
        <v>365</v>
      </c>
      <c r="Q16" s="544" t="s">
        <v>122</v>
      </c>
      <c r="R16" s="369" t="s">
        <v>366</v>
      </c>
      <c r="S16" s="370" t="s">
        <v>366</v>
      </c>
      <c r="T16" s="370" t="s">
        <v>1448</v>
      </c>
      <c r="U16" s="1004" t="str">
        <f t="shared" si="1"/>
        <v>&lt;0.001</v>
      </c>
      <c r="V16" s="1005"/>
      <c r="W16" s="1006" t="str">
        <f t="shared" si="2"/>
        <v>-</v>
      </c>
      <c r="X16" s="1005"/>
      <c r="Y16" s="1006" t="str">
        <f t="shared" si="3"/>
        <v>-</v>
      </c>
      <c r="Z16" s="1005"/>
      <c r="AA16" s="371">
        <f t="shared" si="0"/>
        <v>4</v>
      </c>
      <c r="AB16" s="355"/>
      <c r="AC16" s="355"/>
      <c r="AD16" s="355"/>
    </row>
    <row r="17" spans="1:30" s="21" customFormat="1" ht="12.9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540" t="s">
        <v>122</v>
      </c>
      <c r="G17" s="541" t="s">
        <v>366</v>
      </c>
      <c r="H17" s="542" t="s">
        <v>122</v>
      </c>
      <c r="I17" s="543">
        <v>1E-3</v>
      </c>
      <c r="J17" s="542" t="s">
        <v>122</v>
      </c>
      <c r="K17" s="542" t="s">
        <v>122</v>
      </c>
      <c r="L17" s="542" t="s">
        <v>122</v>
      </c>
      <c r="M17" s="542" t="s">
        <v>1448</v>
      </c>
      <c r="N17" s="542" t="s">
        <v>122</v>
      </c>
      <c r="O17" s="542" t="s">
        <v>122</v>
      </c>
      <c r="P17" s="542" t="s">
        <v>1448</v>
      </c>
      <c r="Q17" s="544" t="s">
        <v>122</v>
      </c>
      <c r="R17" s="369" t="s">
        <v>1449</v>
      </c>
      <c r="S17" s="370" t="s">
        <v>366</v>
      </c>
      <c r="T17" s="370" t="s">
        <v>366</v>
      </c>
      <c r="U17" s="1004" t="str">
        <f t="shared" si="1"/>
        <v>0.001</v>
      </c>
      <c r="V17" s="1005"/>
      <c r="W17" s="1006" t="str">
        <f t="shared" si="2"/>
        <v>&lt;0.001</v>
      </c>
      <c r="X17" s="1005"/>
      <c r="Y17" s="1006" t="str">
        <f t="shared" si="3"/>
        <v>&lt;0.001</v>
      </c>
      <c r="Z17" s="1005"/>
      <c r="AA17" s="371">
        <f t="shared" si="0"/>
        <v>4</v>
      </c>
      <c r="AB17" s="355"/>
      <c r="AC17" s="355"/>
      <c r="AD17" s="355"/>
    </row>
    <row r="18" spans="1:30" s="21" customFormat="1" ht="12.9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540" t="s">
        <v>122</v>
      </c>
      <c r="G18" s="541" t="s">
        <v>1450</v>
      </c>
      <c r="H18" s="542" t="s">
        <v>122</v>
      </c>
      <c r="I18" s="543" t="s">
        <v>765</v>
      </c>
      <c r="J18" s="542" t="s">
        <v>122</v>
      </c>
      <c r="K18" s="542" t="s">
        <v>122</v>
      </c>
      <c r="L18" s="542" t="s">
        <v>122</v>
      </c>
      <c r="M18" s="542" t="s">
        <v>1450</v>
      </c>
      <c r="N18" s="542" t="s">
        <v>122</v>
      </c>
      <c r="O18" s="542" t="s">
        <v>122</v>
      </c>
      <c r="P18" s="542" t="s">
        <v>765</v>
      </c>
      <c r="Q18" s="544" t="s">
        <v>122</v>
      </c>
      <c r="R18" s="369" t="s">
        <v>765</v>
      </c>
      <c r="S18" s="370" t="s">
        <v>767</v>
      </c>
      <c r="T18" s="370" t="s">
        <v>765</v>
      </c>
      <c r="U18" s="1004" t="str">
        <f t="shared" si="1"/>
        <v>&lt;0.005</v>
      </c>
      <c r="V18" s="1005"/>
      <c r="W18" s="1006" t="str">
        <f t="shared" si="2"/>
        <v>-</v>
      </c>
      <c r="X18" s="1005"/>
      <c r="Y18" s="1006" t="str">
        <f t="shared" si="3"/>
        <v>-</v>
      </c>
      <c r="Z18" s="1005"/>
      <c r="AA18" s="371">
        <f t="shared" si="0"/>
        <v>4</v>
      </c>
      <c r="AB18" s="355"/>
      <c r="AC18" s="355"/>
      <c r="AD18" s="355"/>
    </row>
    <row r="19" spans="1:30" s="21" customFormat="1" ht="12.95" customHeight="1" x14ac:dyDescent="0.15">
      <c r="A19" s="984"/>
      <c r="B19" s="387">
        <v>9</v>
      </c>
      <c r="C19" s="40"/>
      <c r="D19" s="26" t="s">
        <v>120</v>
      </c>
      <c r="E19" s="1" t="s">
        <v>1451</v>
      </c>
      <c r="F19" s="540" t="s">
        <v>122</v>
      </c>
      <c r="G19" s="541" t="s">
        <v>769</v>
      </c>
      <c r="H19" s="542" t="s">
        <v>122</v>
      </c>
      <c r="I19" s="543" t="s">
        <v>1452</v>
      </c>
      <c r="J19" s="542" t="s">
        <v>122</v>
      </c>
      <c r="K19" s="542" t="s">
        <v>122</v>
      </c>
      <c r="L19" s="542" t="s">
        <v>122</v>
      </c>
      <c r="M19" s="542" t="s">
        <v>769</v>
      </c>
      <c r="N19" s="542" t="s">
        <v>122</v>
      </c>
      <c r="O19" s="542" t="s">
        <v>122</v>
      </c>
      <c r="P19" s="542">
        <v>6.0000000000000001E-3</v>
      </c>
      <c r="Q19" s="544" t="s">
        <v>122</v>
      </c>
      <c r="R19" s="369" t="s">
        <v>1268</v>
      </c>
      <c r="S19" s="370" t="s">
        <v>1452</v>
      </c>
      <c r="T19" s="370" t="s">
        <v>1452</v>
      </c>
      <c r="U19" s="1004" t="str">
        <f>R19</f>
        <v>0.006</v>
      </c>
      <c r="V19" s="1005"/>
      <c r="W19" s="1006" t="str">
        <f>IF(LEFT(R19,1)="&lt;","-",IF(AA19=1,"-",S19))</f>
        <v>&lt;0.004</v>
      </c>
      <c r="X19" s="1005"/>
      <c r="Y19" s="1006" t="str">
        <f>IF(LEFT(R19,1)="&lt;","-",IF(AA19=1,"-",T19))</f>
        <v>&lt;0.004</v>
      </c>
      <c r="Z19" s="1005"/>
      <c r="AA19" s="371">
        <f t="shared" si="0"/>
        <v>4</v>
      </c>
      <c r="AB19" s="355"/>
      <c r="AC19" s="355"/>
      <c r="AD19" s="355"/>
    </row>
    <row r="20" spans="1:30" s="21" customFormat="1" ht="12.9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540" t="s">
        <v>122</v>
      </c>
      <c r="G20" s="541" t="s">
        <v>366</v>
      </c>
      <c r="H20" s="542" t="s">
        <v>122</v>
      </c>
      <c r="I20" s="543" t="s">
        <v>366</v>
      </c>
      <c r="J20" s="542" t="s">
        <v>122</v>
      </c>
      <c r="K20" s="542" t="s">
        <v>122</v>
      </c>
      <c r="L20" s="542" t="s">
        <v>122</v>
      </c>
      <c r="M20" s="542" t="s">
        <v>366</v>
      </c>
      <c r="N20" s="542" t="s">
        <v>122</v>
      </c>
      <c r="O20" s="542" t="s">
        <v>122</v>
      </c>
      <c r="P20" s="542" t="s">
        <v>366</v>
      </c>
      <c r="Q20" s="544" t="s">
        <v>122</v>
      </c>
      <c r="R20" s="369" t="s">
        <v>366</v>
      </c>
      <c r="S20" s="370" t="s">
        <v>366</v>
      </c>
      <c r="T20" s="370" t="s">
        <v>366</v>
      </c>
      <c r="U20" s="1004" t="str">
        <f t="shared" si="1"/>
        <v>&lt;0.001</v>
      </c>
      <c r="V20" s="1005"/>
      <c r="W20" s="1006" t="str">
        <f t="shared" si="2"/>
        <v>-</v>
      </c>
      <c r="X20" s="1005"/>
      <c r="Y20" s="1006" t="str">
        <f t="shared" si="3"/>
        <v>-</v>
      </c>
      <c r="Z20" s="1005"/>
      <c r="AA20" s="371">
        <f t="shared" si="0"/>
        <v>4</v>
      </c>
      <c r="AB20" s="355"/>
      <c r="AC20" s="355"/>
      <c r="AD20" s="355"/>
    </row>
    <row r="21" spans="1:30" s="21" customFormat="1" ht="12.9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545" t="s">
        <v>122</v>
      </c>
      <c r="G21" s="546" t="s">
        <v>1453</v>
      </c>
      <c r="H21" s="547" t="s">
        <v>122</v>
      </c>
      <c r="I21" s="548" t="s">
        <v>1453</v>
      </c>
      <c r="J21" s="547" t="s">
        <v>122</v>
      </c>
      <c r="K21" s="547" t="s">
        <v>122</v>
      </c>
      <c r="L21" s="547" t="s">
        <v>122</v>
      </c>
      <c r="M21" s="547" t="s">
        <v>1453</v>
      </c>
      <c r="N21" s="547" t="s">
        <v>122</v>
      </c>
      <c r="O21" s="547" t="s">
        <v>122</v>
      </c>
      <c r="P21" s="547" t="s">
        <v>1453</v>
      </c>
      <c r="Q21" s="549" t="s">
        <v>122</v>
      </c>
      <c r="R21" s="369" t="s">
        <v>1453</v>
      </c>
      <c r="S21" s="370" t="s">
        <v>1453</v>
      </c>
      <c r="T21" s="370" t="s">
        <v>1453</v>
      </c>
      <c r="U21" s="1004" t="str">
        <f t="shared" si="1"/>
        <v>&lt;0.4</v>
      </c>
      <c r="V21" s="1005"/>
      <c r="W21" s="1006" t="str">
        <f t="shared" si="2"/>
        <v>-</v>
      </c>
      <c r="X21" s="1005"/>
      <c r="Y21" s="1006" t="str">
        <f t="shared" si="3"/>
        <v>-</v>
      </c>
      <c r="Z21" s="1005"/>
      <c r="AA21" s="371">
        <f t="shared" si="0"/>
        <v>4</v>
      </c>
      <c r="AB21" s="355"/>
      <c r="AC21" s="355"/>
      <c r="AD21" s="355"/>
    </row>
    <row r="22" spans="1:30" s="21" customFormat="1" ht="12.9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550" t="s">
        <v>122</v>
      </c>
      <c r="G22" s="551" t="s">
        <v>1276</v>
      </c>
      <c r="H22" s="552" t="s">
        <v>122</v>
      </c>
      <c r="I22" s="553">
        <v>0.15</v>
      </c>
      <c r="J22" s="552" t="s">
        <v>122</v>
      </c>
      <c r="K22" s="552" t="s">
        <v>122</v>
      </c>
      <c r="L22" s="552" t="s">
        <v>122</v>
      </c>
      <c r="M22" s="552" t="s">
        <v>1276</v>
      </c>
      <c r="N22" s="552" t="s">
        <v>122</v>
      </c>
      <c r="O22" s="552" t="s">
        <v>122</v>
      </c>
      <c r="P22" s="552">
        <v>0.09</v>
      </c>
      <c r="Q22" s="554" t="s">
        <v>122</v>
      </c>
      <c r="R22" s="369" t="s">
        <v>1454</v>
      </c>
      <c r="S22" s="370" t="s">
        <v>1276</v>
      </c>
      <c r="T22" s="370" t="s">
        <v>1276</v>
      </c>
      <c r="U22" s="1004" t="str">
        <f t="shared" si="1"/>
        <v>0.15</v>
      </c>
      <c r="V22" s="1005"/>
      <c r="W22" s="1006" t="str">
        <f t="shared" si="2"/>
        <v>&lt;0.08</v>
      </c>
      <c r="X22" s="1005"/>
      <c r="Y22" s="1006" t="str">
        <f t="shared" si="3"/>
        <v>&lt;0.08</v>
      </c>
      <c r="Z22" s="1005"/>
      <c r="AA22" s="371">
        <f t="shared" si="0"/>
        <v>4</v>
      </c>
      <c r="AB22" s="355"/>
      <c r="AC22" s="355"/>
      <c r="AD22" s="355"/>
    </row>
    <row r="23" spans="1:30" s="21" customFormat="1" ht="12.9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545" t="s">
        <v>122</v>
      </c>
      <c r="G23" s="546" t="s">
        <v>1455</v>
      </c>
      <c r="H23" s="547" t="s">
        <v>122</v>
      </c>
      <c r="I23" s="548" t="s">
        <v>1456</v>
      </c>
      <c r="J23" s="547" t="s">
        <v>122</v>
      </c>
      <c r="K23" s="547" t="s">
        <v>122</v>
      </c>
      <c r="L23" s="547" t="s">
        <v>122</v>
      </c>
      <c r="M23" s="547" t="s">
        <v>1455</v>
      </c>
      <c r="N23" s="547" t="s">
        <v>122</v>
      </c>
      <c r="O23" s="547" t="s">
        <v>122</v>
      </c>
      <c r="P23" s="547" t="s">
        <v>786</v>
      </c>
      <c r="Q23" s="549" t="s">
        <v>122</v>
      </c>
      <c r="R23" s="369" t="s">
        <v>1455</v>
      </c>
      <c r="S23" s="370" t="s">
        <v>1457</v>
      </c>
      <c r="T23" s="370" t="s">
        <v>1457</v>
      </c>
      <c r="U23" s="1004" t="str">
        <f t="shared" si="1"/>
        <v>&lt;0.1</v>
      </c>
      <c r="V23" s="1005"/>
      <c r="W23" s="1006" t="str">
        <f t="shared" si="2"/>
        <v>-</v>
      </c>
      <c r="X23" s="1005"/>
      <c r="Y23" s="1006" t="str">
        <f t="shared" si="3"/>
        <v>-</v>
      </c>
      <c r="Z23" s="1005"/>
      <c r="AA23" s="371">
        <f t="shared" si="0"/>
        <v>4</v>
      </c>
      <c r="AB23" s="355"/>
      <c r="AC23" s="355"/>
      <c r="AD23" s="355"/>
    </row>
    <row r="24" spans="1:30" s="21" customFormat="1" ht="12.9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530" t="s">
        <v>122</v>
      </c>
      <c r="G24" s="531" t="s">
        <v>1458</v>
      </c>
      <c r="H24" s="532" t="s">
        <v>122</v>
      </c>
      <c r="I24" s="533" t="s">
        <v>1459</v>
      </c>
      <c r="J24" s="532" t="s">
        <v>122</v>
      </c>
      <c r="K24" s="532" t="s">
        <v>122</v>
      </c>
      <c r="L24" s="532" t="s">
        <v>122</v>
      </c>
      <c r="M24" s="532" t="s">
        <v>791</v>
      </c>
      <c r="N24" s="532" t="s">
        <v>122</v>
      </c>
      <c r="O24" s="532" t="s">
        <v>122</v>
      </c>
      <c r="P24" s="532" t="s">
        <v>1459</v>
      </c>
      <c r="Q24" s="534" t="s">
        <v>122</v>
      </c>
      <c r="R24" s="369" t="s">
        <v>791</v>
      </c>
      <c r="S24" s="370" t="s">
        <v>1459</v>
      </c>
      <c r="T24" s="370" t="s">
        <v>791</v>
      </c>
      <c r="U24" s="1004" t="str">
        <f t="shared" si="1"/>
        <v>&lt;0.0002</v>
      </c>
      <c r="V24" s="1005"/>
      <c r="W24" s="1006" t="str">
        <f t="shared" si="2"/>
        <v>-</v>
      </c>
      <c r="X24" s="1005"/>
      <c r="Y24" s="1006" t="str">
        <f t="shared" si="3"/>
        <v>-</v>
      </c>
      <c r="Z24" s="1005"/>
      <c r="AA24" s="371">
        <f t="shared" si="0"/>
        <v>4</v>
      </c>
      <c r="AB24" s="355"/>
      <c r="AC24" s="355"/>
      <c r="AD24" s="355"/>
    </row>
    <row r="25" spans="1:30" s="21" customFormat="1" ht="12.9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540" t="s">
        <v>122</v>
      </c>
      <c r="G25" s="541" t="s">
        <v>765</v>
      </c>
      <c r="H25" s="542" t="s">
        <v>122</v>
      </c>
      <c r="I25" s="543" t="s">
        <v>1460</v>
      </c>
      <c r="J25" s="542" t="s">
        <v>122</v>
      </c>
      <c r="K25" s="542" t="s">
        <v>122</v>
      </c>
      <c r="L25" s="542" t="s">
        <v>122</v>
      </c>
      <c r="M25" s="542" t="s">
        <v>767</v>
      </c>
      <c r="N25" s="542" t="s">
        <v>122</v>
      </c>
      <c r="O25" s="542" t="s">
        <v>122</v>
      </c>
      <c r="P25" s="542" t="s">
        <v>767</v>
      </c>
      <c r="Q25" s="544" t="s">
        <v>122</v>
      </c>
      <c r="R25" s="369" t="s">
        <v>1460</v>
      </c>
      <c r="S25" s="370" t="s">
        <v>1460</v>
      </c>
      <c r="T25" s="370" t="s">
        <v>1461</v>
      </c>
      <c r="U25" s="1004" t="str">
        <f t="shared" si="1"/>
        <v>&lt;0.005</v>
      </c>
      <c r="V25" s="1005"/>
      <c r="W25" s="1006" t="str">
        <f t="shared" si="2"/>
        <v>-</v>
      </c>
      <c r="X25" s="1005"/>
      <c r="Y25" s="1006" t="str">
        <f t="shared" si="3"/>
        <v>-</v>
      </c>
      <c r="Z25" s="1005"/>
      <c r="AA25" s="371">
        <f t="shared" si="0"/>
        <v>4</v>
      </c>
      <c r="AB25" s="355"/>
      <c r="AC25" s="355"/>
      <c r="AD25" s="355"/>
    </row>
    <row r="26" spans="1:30" s="21" customFormat="1" ht="26.1" customHeight="1" x14ac:dyDescent="0.15">
      <c r="A26" s="984"/>
      <c r="B26" s="387">
        <v>16</v>
      </c>
      <c r="C26" s="40"/>
      <c r="D26" s="395" t="s">
        <v>123</v>
      </c>
      <c r="E26" s="1" t="s">
        <v>104</v>
      </c>
      <c r="F26" s="540" t="s">
        <v>122</v>
      </c>
      <c r="G26" s="541" t="s">
        <v>798</v>
      </c>
      <c r="H26" s="542" t="s">
        <v>122</v>
      </c>
      <c r="I26" s="543" t="s">
        <v>798</v>
      </c>
      <c r="J26" s="542" t="s">
        <v>122</v>
      </c>
      <c r="K26" s="542" t="s">
        <v>122</v>
      </c>
      <c r="L26" s="542" t="s">
        <v>122</v>
      </c>
      <c r="M26" s="542" t="s">
        <v>798</v>
      </c>
      <c r="N26" s="542" t="s">
        <v>122</v>
      </c>
      <c r="O26" s="542" t="s">
        <v>122</v>
      </c>
      <c r="P26" s="542" t="s">
        <v>798</v>
      </c>
      <c r="Q26" s="544" t="s">
        <v>122</v>
      </c>
      <c r="R26" s="369" t="s">
        <v>798</v>
      </c>
      <c r="S26" s="370" t="s">
        <v>1462</v>
      </c>
      <c r="T26" s="370" t="s">
        <v>798</v>
      </c>
      <c r="U26" s="1004" t="str">
        <f t="shared" si="1"/>
        <v>&lt;0.002</v>
      </c>
      <c r="V26" s="1005"/>
      <c r="W26" s="1006" t="str">
        <f t="shared" si="2"/>
        <v>-</v>
      </c>
      <c r="X26" s="1005"/>
      <c r="Y26" s="1006" t="str">
        <f t="shared" si="3"/>
        <v>-</v>
      </c>
      <c r="Z26" s="1005"/>
      <c r="AA26" s="371">
        <f t="shared" si="0"/>
        <v>4</v>
      </c>
      <c r="AB26" s="355"/>
      <c r="AC26" s="355"/>
      <c r="AD26" s="355"/>
    </row>
    <row r="27" spans="1:30" s="21" customFormat="1" ht="12.9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540" t="s">
        <v>122</v>
      </c>
      <c r="G27" s="541" t="s">
        <v>1463</v>
      </c>
      <c r="H27" s="542" t="s">
        <v>122</v>
      </c>
      <c r="I27" s="543" t="s">
        <v>365</v>
      </c>
      <c r="J27" s="542" t="s">
        <v>122</v>
      </c>
      <c r="K27" s="542" t="s">
        <v>122</v>
      </c>
      <c r="L27" s="542" t="s">
        <v>122</v>
      </c>
      <c r="M27" s="542" t="s">
        <v>365</v>
      </c>
      <c r="N27" s="542" t="s">
        <v>122</v>
      </c>
      <c r="O27" s="542" t="s">
        <v>122</v>
      </c>
      <c r="P27" s="542" t="s">
        <v>1463</v>
      </c>
      <c r="Q27" s="544" t="s">
        <v>122</v>
      </c>
      <c r="R27" s="369" t="s">
        <v>366</v>
      </c>
      <c r="S27" s="370" t="s">
        <v>1464</v>
      </c>
      <c r="T27" s="370" t="s">
        <v>365</v>
      </c>
      <c r="U27" s="1004" t="str">
        <f t="shared" si="1"/>
        <v>&lt;0.001</v>
      </c>
      <c r="V27" s="1005"/>
      <c r="W27" s="1006" t="str">
        <f t="shared" si="2"/>
        <v>-</v>
      </c>
      <c r="X27" s="1005"/>
      <c r="Y27" s="1006" t="str">
        <f t="shared" si="3"/>
        <v>-</v>
      </c>
      <c r="Z27" s="1005"/>
      <c r="AA27" s="371">
        <f t="shared" si="0"/>
        <v>4</v>
      </c>
      <c r="AB27" s="355"/>
      <c r="AC27" s="355"/>
      <c r="AD27" s="355"/>
    </row>
    <row r="28" spans="1:30" s="21" customFormat="1" ht="12.9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540" t="s">
        <v>122</v>
      </c>
      <c r="G28" s="541" t="s">
        <v>1463</v>
      </c>
      <c r="H28" s="542" t="s">
        <v>122</v>
      </c>
      <c r="I28" s="543" t="s">
        <v>365</v>
      </c>
      <c r="J28" s="542" t="s">
        <v>122</v>
      </c>
      <c r="K28" s="542" t="s">
        <v>122</v>
      </c>
      <c r="L28" s="542" t="s">
        <v>122</v>
      </c>
      <c r="M28" s="542" t="s">
        <v>365</v>
      </c>
      <c r="N28" s="542" t="s">
        <v>122</v>
      </c>
      <c r="O28" s="542" t="s">
        <v>122</v>
      </c>
      <c r="P28" s="542" t="s">
        <v>1465</v>
      </c>
      <c r="Q28" s="544" t="s">
        <v>122</v>
      </c>
      <c r="R28" s="369" t="s">
        <v>1463</v>
      </c>
      <c r="S28" s="370" t="s">
        <v>1463</v>
      </c>
      <c r="T28" s="370" t="s">
        <v>365</v>
      </c>
      <c r="U28" s="1004" t="str">
        <f t="shared" si="1"/>
        <v>&lt;0.001</v>
      </c>
      <c r="V28" s="1005"/>
      <c r="W28" s="1006" t="str">
        <f t="shared" si="2"/>
        <v>-</v>
      </c>
      <c r="X28" s="1005"/>
      <c r="Y28" s="1006" t="str">
        <f t="shared" si="3"/>
        <v>-</v>
      </c>
      <c r="Z28" s="1005"/>
      <c r="AA28" s="371">
        <f t="shared" si="0"/>
        <v>4</v>
      </c>
      <c r="AB28" s="355"/>
      <c r="AC28" s="355"/>
      <c r="AD28" s="355"/>
    </row>
    <row r="29" spans="1:30" s="21" customFormat="1" ht="12.9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540" t="s">
        <v>122</v>
      </c>
      <c r="G29" s="541" t="s">
        <v>366</v>
      </c>
      <c r="H29" s="542" t="s">
        <v>122</v>
      </c>
      <c r="I29" s="543" t="s">
        <v>1465</v>
      </c>
      <c r="J29" s="542" t="s">
        <v>122</v>
      </c>
      <c r="K29" s="542" t="s">
        <v>122</v>
      </c>
      <c r="L29" s="542" t="s">
        <v>122</v>
      </c>
      <c r="M29" s="542" t="s">
        <v>1463</v>
      </c>
      <c r="N29" s="542" t="s">
        <v>122</v>
      </c>
      <c r="O29" s="542" t="s">
        <v>122</v>
      </c>
      <c r="P29" s="542" t="s">
        <v>1463</v>
      </c>
      <c r="Q29" s="544" t="s">
        <v>122</v>
      </c>
      <c r="R29" s="369" t="s">
        <v>1463</v>
      </c>
      <c r="S29" s="370" t="s">
        <v>1463</v>
      </c>
      <c r="T29" s="370" t="s">
        <v>365</v>
      </c>
      <c r="U29" s="1004" t="str">
        <f t="shared" si="1"/>
        <v>&lt;0.001</v>
      </c>
      <c r="V29" s="1005"/>
      <c r="W29" s="1006" t="str">
        <f t="shared" si="2"/>
        <v>-</v>
      </c>
      <c r="X29" s="1005"/>
      <c r="Y29" s="1006" t="str">
        <f t="shared" si="3"/>
        <v>-</v>
      </c>
      <c r="Z29" s="1005"/>
      <c r="AA29" s="371">
        <f t="shared" si="0"/>
        <v>4</v>
      </c>
      <c r="AB29" s="355"/>
      <c r="AC29" s="355"/>
      <c r="AD29" s="355"/>
    </row>
    <row r="30" spans="1:30" s="21" customFormat="1" ht="12.9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540" t="s">
        <v>122</v>
      </c>
      <c r="G30" s="541" t="s">
        <v>1463</v>
      </c>
      <c r="H30" s="542" t="s">
        <v>122</v>
      </c>
      <c r="I30" s="543" t="s">
        <v>1463</v>
      </c>
      <c r="J30" s="542" t="s">
        <v>122</v>
      </c>
      <c r="K30" s="542" t="s">
        <v>122</v>
      </c>
      <c r="L30" s="542" t="s">
        <v>122</v>
      </c>
      <c r="M30" s="542" t="s">
        <v>365</v>
      </c>
      <c r="N30" s="542" t="s">
        <v>122</v>
      </c>
      <c r="O30" s="542" t="s">
        <v>122</v>
      </c>
      <c r="P30" s="542" t="s">
        <v>1465</v>
      </c>
      <c r="Q30" s="544" t="s">
        <v>122</v>
      </c>
      <c r="R30" s="369" t="s">
        <v>1465</v>
      </c>
      <c r="S30" s="370" t="s">
        <v>1463</v>
      </c>
      <c r="T30" s="370" t="s">
        <v>1463</v>
      </c>
      <c r="U30" s="1004" t="str">
        <f t="shared" si="1"/>
        <v>&lt;0.001</v>
      </c>
      <c r="V30" s="1005"/>
      <c r="W30" s="1006" t="str">
        <f t="shared" si="2"/>
        <v>-</v>
      </c>
      <c r="X30" s="1005"/>
      <c r="Y30" s="1006" t="str">
        <f t="shared" si="3"/>
        <v>-</v>
      </c>
      <c r="Z30" s="1005"/>
      <c r="AA30" s="371">
        <f t="shared" si="0"/>
        <v>4</v>
      </c>
      <c r="AB30" s="355"/>
      <c r="AC30" s="355"/>
      <c r="AD30" s="355"/>
    </row>
    <row r="31" spans="1:30" s="21" customFormat="1" ht="12.9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550" t="s">
        <v>122</v>
      </c>
      <c r="G31" s="611" t="s">
        <v>122</v>
      </c>
      <c r="H31" s="552" t="s">
        <v>122</v>
      </c>
      <c r="I31" s="552" t="s">
        <v>122</v>
      </c>
      <c r="J31" s="552" t="s">
        <v>122</v>
      </c>
      <c r="K31" s="552" t="s">
        <v>122</v>
      </c>
      <c r="L31" s="552" t="s">
        <v>122</v>
      </c>
      <c r="M31" s="552" t="s">
        <v>122</v>
      </c>
      <c r="N31" s="552" t="s">
        <v>122</v>
      </c>
      <c r="O31" s="552" t="s">
        <v>122</v>
      </c>
      <c r="P31" s="552" t="s">
        <v>122</v>
      </c>
      <c r="Q31" s="554" t="s">
        <v>122</v>
      </c>
      <c r="R31" s="369" t="s">
        <v>122</v>
      </c>
      <c r="S31" s="370" t="s">
        <v>122</v>
      </c>
      <c r="T31" s="370" t="s">
        <v>122</v>
      </c>
      <c r="U31" s="1004" t="str">
        <f t="shared" si="1"/>
        <v>-</v>
      </c>
      <c r="V31" s="1005"/>
      <c r="W31" s="1006" t="str">
        <f t="shared" si="2"/>
        <v>-</v>
      </c>
      <c r="X31" s="1005"/>
      <c r="Y31" s="1006" t="str">
        <f t="shared" si="3"/>
        <v>-</v>
      </c>
      <c r="Z31" s="1005"/>
      <c r="AA31" s="371">
        <f t="shared" si="0"/>
        <v>0</v>
      </c>
      <c r="AB31" s="355"/>
      <c r="AC31" s="355"/>
      <c r="AD31" s="355"/>
    </row>
    <row r="32" spans="1:30" s="21" customFormat="1" ht="12.9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555" t="s">
        <v>122</v>
      </c>
      <c r="G32" s="556" t="s">
        <v>122</v>
      </c>
      <c r="H32" s="528" t="s">
        <v>122</v>
      </c>
      <c r="I32" s="528" t="s">
        <v>122</v>
      </c>
      <c r="J32" s="528" t="s">
        <v>122</v>
      </c>
      <c r="K32" s="528" t="s">
        <v>122</v>
      </c>
      <c r="L32" s="528" t="s">
        <v>122</v>
      </c>
      <c r="M32" s="528" t="s">
        <v>122</v>
      </c>
      <c r="N32" s="528" t="s">
        <v>122</v>
      </c>
      <c r="O32" s="528" t="s">
        <v>122</v>
      </c>
      <c r="P32" s="528" t="s">
        <v>122</v>
      </c>
      <c r="Q32" s="529" t="s">
        <v>122</v>
      </c>
      <c r="R32" s="369" t="s">
        <v>122</v>
      </c>
      <c r="S32" s="370" t="s">
        <v>122</v>
      </c>
      <c r="T32" s="370" t="s">
        <v>122</v>
      </c>
      <c r="U32" s="1004" t="str">
        <f t="shared" si="1"/>
        <v>-</v>
      </c>
      <c r="V32" s="1005"/>
      <c r="W32" s="1006" t="str">
        <f t="shared" si="2"/>
        <v>-</v>
      </c>
      <c r="X32" s="1005"/>
      <c r="Y32" s="1006" t="str">
        <f t="shared" si="3"/>
        <v>-</v>
      </c>
      <c r="Z32" s="1005"/>
      <c r="AA32" s="371">
        <f t="shared" si="0"/>
        <v>0</v>
      </c>
      <c r="AB32" s="355"/>
      <c r="AC32" s="355"/>
      <c r="AD32" s="355"/>
    </row>
    <row r="33" spans="1:30" s="21" customFormat="1" ht="12.9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540" t="s">
        <v>122</v>
      </c>
      <c r="G33" s="579" t="s">
        <v>122</v>
      </c>
      <c r="H33" s="542" t="s">
        <v>122</v>
      </c>
      <c r="I33" s="542" t="s">
        <v>122</v>
      </c>
      <c r="J33" s="542" t="s">
        <v>122</v>
      </c>
      <c r="K33" s="542" t="s">
        <v>122</v>
      </c>
      <c r="L33" s="542" t="s">
        <v>122</v>
      </c>
      <c r="M33" s="542" t="s">
        <v>122</v>
      </c>
      <c r="N33" s="542" t="s">
        <v>122</v>
      </c>
      <c r="O33" s="542" t="s">
        <v>122</v>
      </c>
      <c r="P33" s="542" t="s">
        <v>122</v>
      </c>
      <c r="Q33" s="544" t="s">
        <v>122</v>
      </c>
      <c r="R33" s="369" t="s">
        <v>122</v>
      </c>
      <c r="S33" s="370" t="s">
        <v>122</v>
      </c>
      <c r="T33" s="370" t="s">
        <v>122</v>
      </c>
      <c r="U33" s="1004" t="str">
        <f t="shared" si="1"/>
        <v>-</v>
      </c>
      <c r="V33" s="1005"/>
      <c r="W33" s="1006" t="str">
        <f t="shared" si="2"/>
        <v>-</v>
      </c>
      <c r="X33" s="1005"/>
      <c r="Y33" s="1006" t="str">
        <f t="shared" si="3"/>
        <v>-</v>
      </c>
      <c r="Z33" s="1005"/>
      <c r="AA33" s="371">
        <f t="shared" si="0"/>
        <v>0</v>
      </c>
      <c r="AB33" s="355"/>
      <c r="AC33" s="355"/>
      <c r="AD33" s="355"/>
    </row>
    <row r="34" spans="1:30" s="21" customFormat="1" ht="12.9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540" t="s">
        <v>122</v>
      </c>
      <c r="G34" s="579" t="s">
        <v>122</v>
      </c>
      <c r="H34" s="542" t="s">
        <v>122</v>
      </c>
      <c r="I34" s="542" t="s">
        <v>122</v>
      </c>
      <c r="J34" s="542" t="s">
        <v>122</v>
      </c>
      <c r="K34" s="542" t="s">
        <v>122</v>
      </c>
      <c r="L34" s="542" t="s">
        <v>122</v>
      </c>
      <c r="M34" s="542" t="s">
        <v>122</v>
      </c>
      <c r="N34" s="542" t="s">
        <v>122</v>
      </c>
      <c r="O34" s="542" t="s">
        <v>122</v>
      </c>
      <c r="P34" s="542" t="s">
        <v>122</v>
      </c>
      <c r="Q34" s="544" t="s">
        <v>122</v>
      </c>
      <c r="R34" s="369" t="s">
        <v>122</v>
      </c>
      <c r="S34" s="370" t="s">
        <v>122</v>
      </c>
      <c r="T34" s="370" t="s">
        <v>122</v>
      </c>
      <c r="U34" s="1004" t="str">
        <f t="shared" si="1"/>
        <v>-</v>
      </c>
      <c r="V34" s="1005"/>
      <c r="W34" s="1006" t="str">
        <f t="shared" si="2"/>
        <v>-</v>
      </c>
      <c r="X34" s="1005"/>
      <c r="Y34" s="1006" t="str">
        <f t="shared" si="3"/>
        <v>-</v>
      </c>
      <c r="Z34" s="1005"/>
      <c r="AA34" s="371">
        <f t="shared" si="0"/>
        <v>0</v>
      </c>
      <c r="AB34" s="355"/>
      <c r="AC34" s="355"/>
      <c r="AD34" s="355"/>
    </row>
    <row r="35" spans="1:30" s="21" customFormat="1" ht="12.9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540" t="s">
        <v>122</v>
      </c>
      <c r="G35" s="579" t="s">
        <v>122</v>
      </c>
      <c r="H35" s="542" t="s">
        <v>122</v>
      </c>
      <c r="I35" s="542" t="s">
        <v>122</v>
      </c>
      <c r="J35" s="542" t="s">
        <v>122</v>
      </c>
      <c r="K35" s="542" t="s">
        <v>122</v>
      </c>
      <c r="L35" s="542" t="s">
        <v>122</v>
      </c>
      <c r="M35" s="542" t="s">
        <v>122</v>
      </c>
      <c r="N35" s="542" t="s">
        <v>122</v>
      </c>
      <c r="O35" s="542" t="s">
        <v>122</v>
      </c>
      <c r="P35" s="542" t="s">
        <v>122</v>
      </c>
      <c r="Q35" s="544" t="s">
        <v>122</v>
      </c>
      <c r="R35" s="369" t="s">
        <v>122</v>
      </c>
      <c r="S35" s="370" t="s">
        <v>122</v>
      </c>
      <c r="T35" s="370" t="s">
        <v>122</v>
      </c>
      <c r="U35" s="1004" t="str">
        <f t="shared" si="1"/>
        <v>-</v>
      </c>
      <c r="V35" s="1005"/>
      <c r="W35" s="1006" t="str">
        <f t="shared" si="2"/>
        <v>-</v>
      </c>
      <c r="X35" s="1005"/>
      <c r="Y35" s="1006" t="str">
        <f t="shared" si="3"/>
        <v>-</v>
      </c>
      <c r="Z35" s="1005"/>
      <c r="AA35" s="371">
        <f t="shared" si="0"/>
        <v>0</v>
      </c>
      <c r="AB35" s="355"/>
      <c r="AC35" s="355"/>
      <c r="AD35" s="355"/>
    </row>
    <row r="36" spans="1:30" s="21" customFormat="1" ht="12.9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540" t="s">
        <v>122</v>
      </c>
      <c r="G36" s="579" t="s">
        <v>122</v>
      </c>
      <c r="H36" s="542" t="s">
        <v>122</v>
      </c>
      <c r="I36" s="542" t="s">
        <v>122</v>
      </c>
      <c r="J36" s="542" t="s">
        <v>122</v>
      </c>
      <c r="K36" s="542" t="s">
        <v>122</v>
      </c>
      <c r="L36" s="542" t="s">
        <v>122</v>
      </c>
      <c r="M36" s="542" t="s">
        <v>122</v>
      </c>
      <c r="N36" s="542" t="s">
        <v>122</v>
      </c>
      <c r="O36" s="542" t="s">
        <v>122</v>
      </c>
      <c r="P36" s="542" t="s">
        <v>122</v>
      </c>
      <c r="Q36" s="544" t="s">
        <v>122</v>
      </c>
      <c r="R36" s="369" t="s">
        <v>122</v>
      </c>
      <c r="S36" s="370" t="s">
        <v>122</v>
      </c>
      <c r="T36" s="370" t="s">
        <v>122</v>
      </c>
      <c r="U36" s="1004" t="str">
        <f t="shared" si="1"/>
        <v>-</v>
      </c>
      <c r="V36" s="1005"/>
      <c r="W36" s="1006" t="str">
        <f t="shared" si="2"/>
        <v>-</v>
      </c>
      <c r="X36" s="1005"/>
      <c r="Y36" s="1006" t="str">
        <f t="shared" si="3"/>
        <v>-</v>
      </c>
      <c r="Z36" s="1005"/>
      <c r="AA36" s="371">
        <f t="shared" si="0"/>
        <v>0</v>
      </c>
      <c r="AB36" s="355"/>
      <c r="AC36" s="355"/>
      <c r="AD36" s="355"/>
    </row>
    <row r="37" spans="1:30" s="21" customFormat="1" ht="12.9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540" t="s">
        <v>122</v>
      </c>
      <c r="G37" s="579" t="s">
        <v>122</v>
      </c>
      <c r="H37" s="542" t="s">
        <v>122</v>
      </c>
      <c r="I37" s="542" t="s">
        <v>122</v>
      </c>
      <c r="J37" s="542" t="s">
        <v>122</v>
      </c>
      <c r="K37" s="542" t="s">
        <v>122</v>
      </c>
      <c r="L37" s="542" t="s">
        <v>122</v>
      </c>
      <c r="M37" s="542" t="s">
        <v>122</v>
      </c>
      <c r="N37" s="542" t="s">
        <v>122</v>
      </c>
      <c r="O37" s="542" t="s">
        <v>122</v>
      </c>
      <c r="P37" s="542" t="s">
        <v>122</v>
      </c>
      <c r="Q37" s="544" t="s">
        <v>122</v>
      </c>
      <c r="R37" s="369" t="s">
        <v>122</v>
      </c>
      <c r="S37" s="370" t="s">
        <v>122</v>
      </c>
      <c r="T37" s="370" t="s">
        <v>122</v>
      </c>
      <c r="U37" s="1004" t="str">
        <f t="shared" si="1"/>
        <v>-</v>
      </c>
      <c r="V37" s="1005"/>
      <c r="W37" s="1006" t="str">
        <f t="shared" si="2"/>
        <v>-</v>
      </c>
      <c r="X37" s="1005"/>
      <c r="Y37" s="1006" t="str">
        <f t="shared" si="3"/>
        <v>-</v>
      </c>
      <c r="Z37" s="1005"/>
      <c r="AA37" s="371">
        <f t="shared" si="0"/>
        <v>0</v>
      </c>
      <c r="AB37" s="355"/>
      <c r="AC37" s="355"/>
      <c r="AD37" s="355"/>
    </row>
    <row r="38" spans="1:30" s="21" customFormat="1" ht="12.9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540" t="s">
        <v>122</v>
      </c>
      <c r="G38" s="579" t="s">
        <v>122</v>
      </c>
      <c r="H38" s="542" t="s">
        <v>122</v>
      </c>
      <c r="I38" s="542" t="s">
        <v>122</v>
      </c>
      <c r="J38" s="542" t="s">
        <v>122</v>
      </c>
      <c r="K38" s="542" t="s">
        <v>122</v>
      </c>
      <c r="L38" s="542" t="s">
        <v>122</v>
      </c>
      <c r="M38" s="542" t="s">
        <v>122</v>
      </c>
      <c r="N38" s="542" t="s">
        <v>122</v>
      </c>
      <c r="O38" s="542" t="s">
        <v>122</v>
      </c>
      <c r="P38" s="542" t="s">
        <v>122</v>
      </c>
      <c r="Q38" s="544" t="s">
        <v>122</v>
      </c>
      <c r="R38" s="369" t="s">
        <v>122</v>
      </c>
      <c r="S38" s="370" t="s">
        <v>122</v>
      </c>
      <c r="T38" s="370" t="s">
        <v>122</v>
      </c>
      <c r="U38" s="1004" t="str">
        <f t="shared" si="1"/>
        <v>-</v>
      </c>
      <c r="V38" s="1005"/>
      <c r="W38" s="1006" t="str">
        <f t="shared" si="2"/>
        <v>-</v>
      </c>
      <c r="X38" s="1005"/>
      <c r="Y38" s="1006" t="str">
        <f t="shared" si="3"/>
        <v>-</v>
      </c>
      <c r="Z38" s="1005"/>
      <c r="AA38" s="371">
        <f t="shared" si="0"/>
        <v>0</v>
      </c>
      <c r="AB38" s="355"/>
      <c r="AC38" s="355"/>
      <c r="AD38" s="355"/>
    </row>
    <row r="39" spans="1:30" s="21" customFormat="1" ht="12.9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540" t="s">
        <v>122</v>
      </c>
      <c r="G39" s="579" t="s">
        <v>122</v>
      </c>
      <c r="H39" s="542" t="s">
        <v>122</v>
      </c>
      <c r="I39" s="542" t="s">
        <v>122</v>
      </c>
      <c r="J39" s="542" t="s">
        <v>122</v>
      </c>
      <c r="K39" s="542" t="s">
        <v>122</v>
      </c>
      <c r="L39" s="542" t="s">
        <v>122</v>
      </c>
      <c r="M39" s="542" t="s">
        <v>122</v>
      </c>
      <c r="N39" s="542" t="s">
        <v>122</v>
      </c>
      <c r="O39" s="542" t="s">
        <v>122</v>
      </c>
      <c r="P39" s="542" t="s">
        <v>122</v>
      </c>
      <c r="Q39" s="544" t="s">
        <v>122</v>
      </c>
      <c r="R39" s="369" t="s">
        <v>122</v>
      </c>
      <c r="S39" s="370" t="s">
        <v>122</v>
      </c>
      <c r="T39" s="370" t="s">
        <v>122</v>
      </c>
      <c r="U39" s="1004" t="str">
        <f t="shared" si="1"/>
        <v>-</v>
      </c>
      <c r="V39" s="1005"/>
      <c r="W39" s="1006" t="str">
        <f t="shared" si="2"/>
        <v>-</v>
      </c>
      <c r="X39" s="1005"/>
      <c r="Y39" s="1006" t="str">
        <f t="shared" si="3"/>
        <v>-</v>
      </c>
      <c r="Z39" s="1005"/>
      <c r="AA39" s="371">
        <f t="shared" si="0"/>
        <v>0</v>
      </c>
      <c r="AB39" s="355"/>
      <c r="AC39" s="355"/>
      <c r="AD39" s="355"/>
    </row>
    <row r="40" spans="1:30" s="21" customFormat="1" ht="12.9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540" t="s">
        <v>122</v>
      </c>
      <c r="G40" s="579" t="s">
        <v>122</v>
      </c>
      <c r="H40" s="542" t="s">
        <v>122</v>
      </c>
      <c r="I40" s="542" t="s">
        <v>122</v>
      </c>
      <c r="J40" s="542" t="s">
        <v>122</v>
      </c>
      <c r="K40" s="542" t="s">
        <v>122</v>
      </c>
      <c r="L40" s="542" t="s">
        <v>122</v>
      </c>
      <c r="M40" s="542" t="s">
        <v>122</v>
      </c>
      <c r="N40" s="542" t="s">
        <v>122</v>
      </c>
      <c r="O40" s="542" t="s">
        <v>122</v>
      </c>
      <c r="P40" s="542" t="s">
        <v>122</v>
      </c>
      <c r="Q40" s="544" t="s">
        <v>122</v>
      </c>
      <c r="R40" s="369" t="s">
        <v>122</v>
      </c>
      <c r="S40" s="370" t="s">
        <v>122</v>
      </c>
      <c r="T40" s="370" t="s">
        <v>122</v>
      </c>
      <c r="U40" s="1004" t="str">
        <f t="shared" si="1"/>
        <v>-</v>
      </c>
      <c r="V40" s="1005"/>
      <c r="W40" s="1006" t="str">
        <f t="shared" si="2"/>
        <v>-</v>
      </c>
      <c r="X40" s="1005"/>
      <c r="Y40" s="1006" t="str">
        <f t="shared" si="3"/>
        <v>-</v>
      </c>
      <c r="Z40" s="1005"/>
      <c r="AA40" s="371">
        <f t="shared" si="0"/>
        <v>0</v>
      </c>
      <c r="AB40" s="355"/>
      <c r="AC40" s="355"/>
      <c r="AD40" s="355"/>
    </row>
    <row r="41" spans="1:30" s="21" customFormat="1" ht="12.9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540" t="s">
        <v>122</v>
      </c>
      <c r="G41" s="579" t="s">
        <v>122</v>
      </c>
      <c r="H41" s="542" t="s">
        <v>122</v>
      </c>
      <c r="I41" s="542" t="s">
        <v>122</v>
      </c>
      <c r="J41" s="542" t="s">
        <v>122</v>
      </c>
      <c r="K41" s="542" t="s">
        <v>122</v>
      </c>
      <c r="L41" s="542" t="s">
        <v>122</v>
      </c>
      <c r="M41" s="542" t="s">
        <v>122</v>
      </c>
      <c r="N41" s="542" t="s">
        <v>122</v>
      </c>
      <c r="O41" s="542" t="s">
        <v>122</v>
      </c>
      <c r="P41" s="542" t="s">
        <v>122</v>
      </c>
      <c r="Q41" s="544" t="s">
        <v>122</v>
      </c>
      <c r="R41" s="369" t="s">
        <v>122</v>
      </c>
      <c r="S41" s="370" t="s">
        <v>122</v>
      </c>
      <c r="T41" s="370" t="s">
        <v>122</v>
      </c>
      <c r="U41" s="1004" t="str">
        <f t="shared" si="1"/>
        <v>-</v>
      </c>
      <c r="V41" s="1005"/>
      <c r="W41" s="1006" t="str">
        <f t="shared" si="2"/>
        <v>-</v>
      </c>
      <c r="X41" s="1005"/>
      <c r="Y41" s="1006" t="str">
        <f t="shared" si="3"/>
        <v>-</v>
      </c>
      <c r="Z41" s="1005"/>
      <c r="AA41" s="371">
        <f t="shared" si="0"/>
        <v>0</v>
      </c>
      <c r="AB41" s="355"/>
      <c r="AC41" s="355"/>
      <c r="AD41" s="355"/>
    </row>
    <row r="42" spans="1:30" s="21" customFormat="1" ht="12.9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555" t="s">
        <v>122</v>
      </c>
      <c r="G42" s="526" t="s">
        <v>1466</v>
      </c>
      <c r="H42" s="528" t="s">
        <v>122</v>
      </c>
      <c r="I42" s="527" t="s">
        <v>1467</v>
      </c>
      <c r="J42" s="528" t="s">
        <v>122</v>
      </c>
      <c r="K42" s="528" t="s">
        <v>122</v>
      </c>
      <c r="L42" s="528" t="s">
        <v>122</v>
      </c>
      <c r="M42" s="528" t="s">
        <v>1466</v>
      </c>
      <c r="N42" s="528" t="s">
        <v>122</v>
      </c>
      <c r="O42" s="528" t="s">
        <v>122</v>
      </c>
      <c r="P42" s="528" t="s">
        <v>1467</v>
      </c>
      <c r="Q42" s="529" t="s">
        <v>122</v>
      </c>
      <c r="R42" s="369" t="s">
        <v>804</v>
      </c>
      <c r="S42" s="370" t="s">
        <v>1467</v>
      </c>
      <c r="T42" s="370" t="s">
        <v>1466</v>
      </c>
      <c r="U42" s="1004" t="str">
        <f t="shared" si="1"/>
        <v>&lt;0.01</v>
      </c>
      <c r="V42" s="1005"/>
      <c r="W42" s="1006" t="str">
        <f t="shared" si="2"/>
        <v>-</v>
      </c>
      <c r="X42" s="1005"/>
      <c r="Y42" s="1006" t="str">
        <f t="shared" si="3"/>
        <v>-</v>
      </c>
      <c r="Z42" s="1005"/>
      <c r="AA42" s="371">
        <f t="shared" si="0"/>
        <v>4</v>
      </c>
      <c r="AB42" s="355"/>
      <c r="AC42" s="355"/>
      <c r="AD42" s="355"/>
    </row>
    <row r="43" spans="1:30" s="21" customFormat="1" ht="12.9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557">
        <v>0.21</v>
      </c>
      <c r="G43" s="551">
        <v>0.12</v>
      </c>
      <c r="H43" s="553">
        <v>0.13</v>
      </c>
      <c r="I43" s="553">
        <v>0.13</v>
      </c>
      <c r="J43" s="553">
        <v>0.09</v>
      </c>
      <c r="K43" s="553">
        <v>0.18</v>
      </c>
      <c r="L43" s="552">
        <v>0.09</v>
      </c>
      <c r="M43" s="552">
        <v>0.09</v>
      </c>
      <c r="N43" s="552">
        <v>0.08</v>
      </c>
      <c r="O43" s="552">
        <v>0.1</v>
      </c>
      <c r="P43" s="552">
        <v>0.1</v>
      </c>
      <c r="Q43" s="554">
        <v>0.12</v>
      </c>
      <c r="R43" s="369" t="s">
        <v>1468</v>
      </c>
      <c r="S43" s="370" t="s">
        <v>1469</v>
      </c>
      <c r="T43" s="370" t="s">
        <v>1470</v>
      </c>
      <c r="U43" s="1004" t="str">
        <f t="shared" si="1"/>
        <v>0.21</v>
      </c>
      <c r="V43" s="1005"/>
      <c r="W43" s="1006" t="str">
        <f t="shared" si="2"/>
        <v>0.08</v>
      </c>
      <c r="X43" s="1005"/>
      <c r="Y43" s="1006" t="str">
        <f t="shared" si="3"/>
        <v>0.12</v>
      </c>
      <c r="Z43" s="1005"/>
      <c r="AA43" s="371">
        <f t="shared" si="0"/>
        <v>12</v>
      </c>
      <c r="AB43" s="355"/>
      <c r="AC43" s="355"/>
      <c r="AD43" s="355"/>
    </row>
    <row r="44" spans="1:30" s="21" customFormat="1" ht="12.9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557">
        <v>0.39</v>
      </c>
      <c r="G44" s="551">
        <v>0.01</v>
      </c>
      <c r="H44" s="553">
        <v>0.39</v>
      </c>
      <c r="I44" s="553">
        <v>0.54</v>
      </c>
      <c r="J44" s="553">
        <v>0.3</v>
      </c>
      <c r="K44" s="553">
        <v>0.41</v>
      </c>
      <c r="L44" s="552">
        <v>0.3</v>
      </c>
      <c r="M44" s="552">
        <v>0.32</v>
      </c>
      <c r="N44" s="552">
        <v>0.36</v>
      </c>
      <c r="O44" s="552">
        <v>0.45</v>
      </c>
      <c r="P44" s="552">
        <v>0.38</v>
      </c>
      <c r="Q44" s="554">
        <v>0.43</v>
      </c>
      <c r="R44" s="369" t="s">
        <v>1471</v>
      </c>
      <c r="S44" s="370" t="s">
        <v>1472</v>
      </c>
      <c r="T44" s="370" t="s">
        <v>1473</v>
      </c>
      <c r="U44" s="1004" t="str">
        <f t="shared" si="1"/>
        <v>0.54</v>
      </c>
      <c r="V44" s="1005"/>
      <c r="W44" s="1006" t="str">
        <f t="shared" si="2"/>
        <v>0.01</v>
      </c>
      <c r="X44" s="1005"/>
      <c r="Y44" s="1006" t="str">
        <f t="shared" si="3"/>
        <v>0.36</v>
      </c>
      <c r="Z44" s="1005"/>
      <c r="AA44" s="371">
        <f t="shared" si="0"/>
        <v>12</v>
      </c>
      <c r="AB44" s="355"/>
      <c r="AC44" s="355"/>
      <c r="AD44" s="355"/>
    </row>
    <row r="45" spans="1:30" s="21" customFormat="1" ht="12.9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555" t="s">
        <v>122</v>
      </c>
      <c r="G45" s="526" t="s">
        <v>1466</v>
      </c>
      <c r="H45" s="528" t="s">
        <v>122</v>
      </c>
      <c r="I45" s="527" t="s">
        <v>804</v>
      </c>
      <c r="J45" s="528" t="s">
        <v>122</v>
      </c>
      <c r="K45" s="528" t="s">
        <v>122</v>
      </c>
      <c r="L45" s="528" t="s">
        <v>122</v>
      </c>
      <c r="M45" s="528" t="s">
        <v>1467</v>
      </c>
      <c r="N45" s="528" t="s">
        <v>122</v>
      </c>
      <c r="O45" s="528" t="s">
        <v>122</v>
      </c>
      <c r="P45" s="528" t="s">
        <v>804</v>
      </c>
      <c r="Q45" s="529" t="s">
        <v>122</v>
      </c>
      <c r="R45" s="369" t="s">
        <v>804</v>
      </c>
      <c r="S45" s="370" t="s">
        <v>1466</v>
      </c>
      <c r="T45" s="370" t="s">
        <v>804</v>
      </c>
      <c r="U45" s="1004" t="str">
        <f t="shared" si="1"/>
        <v>&lt;0.01</v>
      </c>
      <c r="V45" s="1005"/>
      <c r="W45" s="1006" t="str">
        <f t="shared" si="2"/>
        <v>-</v>
      </c>
      <c r="X45" s="1005"/>
      <c r="Y45" s="1006" t="str">
        <f t="shared" si="3"/>
        <v>-</v>
      </c>
      <c r="Z45" s="1005"/>
      <c r="AA45" s="371">
        <f t="shared" si="0"/>
        <v>4</v>
      </c>
      <c r="AB45" s="355"/>
      <c r="AC45" s="355"/>
      <c r="AD45" s="355"/>
    </row>
    <row r="46" spans="1:30" s="21" customFormat="1" ht="12.9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545" t="s">
        <v>122</v>
      </c>
      <c r="G46" s="546">
        <v>7</v>
      </c>
      <c r="H46" s="547" t="s">
        <v>122</v>
      </c>
      <c r="I46" s="548">
        <v>8.4</v>
      </c>
      <c r="J46" s="547" t="s">
        <v>122</v>
      </c>
      <c r="K46" s="547" t="s">
        <v>122</v>
      </c>
      <c r="L46" s="547" t="s">
        <v>122</v>
      </c>
      <c r="M46" s="547">
        <v>9.3000000000000007</v>
      </c>
      <c r="N46" s="547" t="s">
        <v>122</v>
      </c>
      <c r="O46" s="547" t="s">
        <v>122</v>
      </c>
      <c r="P46" s="547">
        <v>12.6</v>
      </c>
      <c r="Q46" s="549" t="s">
        <v>122</v>
      </c>
      <c r="R46" s="369" t="s">
        <v>1474</v>
      </c>
      <c r="S46" s="370" t="s">
        <v>919</v>
      </c>
      <c r="T46" s="370" t="s">
        <v>1475</v>
      </c>
      <c r="U46" s="1004" t="str">
        <f t="shared" si="1"/>
        <v>12.6</v>
      </c>
      <c r="V46" s="1005"/>
      <c r="W46" s="1006" t="str">
        <f t="shared" si="2"/>
        <v>7.0</v>
      </c>
      <c r="X46" s="1005"/>
      <c r="Y46" s="1006" t="str">
        <f t="shared" si="3"/>
        <v>9.3</v>
      </c>
      <c r="Z46" s="1005"/>
      <c r="AA46" s="371">
        <f t="shared" si="0"/>
        <v>4</v>
      </c>
      <c r="AB46" s="355"/>
      <c r="AC46" s="355"/>
      <c r="AD46" s="355"/>
    </row>
    <row r="47" spans="1:30" s="21" customFormat="1" ht="12.9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558">
        <v>2.5999999999999999E-2</v>
      </c>
      <c r="G47" s="541">
        <v>2.3E-2</v>
      </c>
      <c r="H47" s="543">
        <v>1.7000000000000001E-2</v>
      </c>
      <c r="I47" s="543">
        <v>3.3000000000000002E-2</v>
      </c>
      <c r="J47" s="543">
        <v>1.4E-2</v>
      </c>
      <c r="K47" s="543">
        <v>2.7E-2</v>
      </c>
      <c r="L47" s="542">
        <v>0.02</v>
      </c>
      <c r="M47" s="542">
        <v>2.5999999999999999E-2</v>
      </c>
      <c r="N47" s="542">
        <v>3.6999999999999998E-2</v>
      </c>
      <c r="O47" s="542">
        <v>6.9000000000000006E-2</v>
      </c>
      <c r="P47" s="542">
        <v>0.06</v>
      </c>
      <c r="Q47" s="544">
        <v>4.3999999999999997E-2</v>
      </c>
      <c r="R47" s="369" t="s">
        <v>1476</v>
      </c>
      <c r="S47" s="370" t="s">
        <v>1477</v>
      </c>
      <c r="T47" s="370" t="s">
        <v>1207</v>
      </c>
      <c r="U47" s="1004" t="str">
        <f t="shared" si="1"/>
        <v>0.069</v>
      </c>
      <c r="V47" s="1005"/>
      <c r="W47" s="1006" t="str">
        <f t="shared" si="2"/>
        <v>0.014</v>
      </c>
      <c r="X47" s="1005"/>
      <c r="Y47" s="1006" t="str">
        <f t="shared" si="3"/>
        <v>0.033</v>
      </c>
      <c r="Z47" s="1005"/>
      <c r="AA47" s="371">
        <f t="shared" si="0"/>
        <v>12</v>
      </c>
      <c r="AB47" s="355"/>
      <c r="AC47" s="355"/>
      <c r="AD47" s="355"/>
    </row>
    <row r="48" spans="1:30" s="21" customFormat="1" ht="12.9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559">
        <v>9.9</v>
      </c>
      <c r="G48" s="546">
        <v>12.5</v>
      </c>
      <c r="H48" s="548">
        <v>13.2</v>
      </c>
      <c r="I48" s="548">
        <v>12.8</v>
      </c>
      <c r="J48" s="548">
        <v>12.2</v>
      </c>
      <c r="K48" s="548">
        <v>10.199999999999999</v>
      </c>
      <c r="L48" s="547">
        <v>11.7</v>
      </c>
      <c r="M48" s="547">
        <v>12.5</v>
      </c>
      <c r="N48" s="547">
        <v>15</v>
      </c>
      <c r="O48" s="547">
        <v>18.8</v>
      </c>
      <c r="P48" s="547">
        <v>18.600000000000001</v>
      </c>
      <c r="Q48" s="549">
        <v>15</v>
      </c>
      <c r="R48" s="369" t="s">
        <v>1478</v>
      </c>
      <c r="S48" s="370" t="s">
        <v>1479</v>
      </c>
      <c r="T48" s="370" t="s">
        <v>1480</v>
      </c>
      <c r="U48" s="1004" t="str">
        <f t="shared" si="1"/>
        <v>18.8</v>
      </c>
      <c r="V48" s="1005"/>
      <c r="W48" s="1006" t="str">
        <f t="shared" si="2"/>
        <v>9.9</v>
      </c>
      <c r="X48" s="1005"/>
      <c r="Y48" s="1006" t="str">
        <f t="shared" si="3"/>
        <v>13.5</v>
      </c>
      <c r="Z48" s="1005"/>
      <c r="AA48" s="371">
        <f t="shared" si="0"/>
        <v>12</v>
      </c>
      <c r="AB48" s="355"/>
      <c r="AC48" s="355"/>
      <c r="AD48" s="355"/>
    </row>
    <row r="49" spans="1:30" s="21" customFormat="1" ht="12.95" customHeight="1" x14ac:dyDescent="0.15">
      <c r="A49" s="984"/>
      <c r="B49" s="387">
        <v>39</v>
      </c>
      <c r="C49" s="40"/>
      <c r="D49" s="26" t="s">
        <v>1481</v>
      </c>
      <c r="E49" s="1" t="s">
        <v>104</v>
      </c>
      <c r="F49" s="525">
        <v>17</v>
      </c>
      <c r="G49" s="526">
        <v>21</v>
      </c>
      <c r="H49" s="527">
        <v>26</v>
      </c>
      <c r="I49" s="527">
        <v>29</v>
      </c>
      <c r="J49" s="527">
        <v>27</v>
      </c>
      <c r="K49" s="527">
        <v>23</v>
      </c>
      <c r="L49" s="528">
        <v>25</v>
      </c>
      <c r="M49" s="528">
        <v>27</v>
      </c>
      <c r="N49" s="528">
        <v>28</v>
      </c>
      <c r="O49" s="528">
        <v>31</v>
      </c>
      <c r="P49" s="528">
        <v>31</v>
      </c>
      <c r="Q49" s="529">
        <v>26</v>
      </c>
      <c r="R49" s="369" t="s">
        <v>1482</v>
      </c>
      <c r="S49" s="370" t="s">
        <v>1483</v>
      </c>
      <c r="T49" s="370" t="s">
        <v>1484</v>
      </c>
      <c r="U49" s="1004" t="str">
        <f t="shared" si="1"/>
        <v>31</v>
      </c>
      <c r="V49" s="1005"/>
      <c r="W49" s="1006" t="str">
        <f t="shared" si="2"/>
        <v>17</v>
      </c>
      <c r="X49" s="1005"/>
      <c r="Y49" s="1006" t="str">
        <f t="shared" si="3"/>
        <v>26</v>
      </c>
      <c r="Z49" s="1005"/>
      <c r="AA49" s="371">
        <f t="shared" si="0"/>
        <v>12</v>
      </c>
      <c r="AB49" s="355"/>
      <c r="AC49" s="355"/>
      <c r="AD49" s="355"/>
    </row>
    <row r="50" spans="1:30" s="21" customFormat="1" ht="12.9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525">
        <v>76</v>
      </c>
      <c r="G50" s="526">
        <v>57</v>
      </c>
      <c r="H50" s="527">
        <v>79</v>
      </c>
      <c r="I50" s="527">
        <v>85</v>
      </c>
      <c r="J50" s="527">
        <v>89</v>
      </c>
      <c r="K50" s="527">
        <v>70</v>
      </c>
      <c r="L50" s="528">
        <v>78</v>
      </c>
      <c r="M50" s="528">
        <v>84</v>
      </c>
      <c r="N50" s="528">
        <v>83</v>
      </c>
      <c r="O50" s="528">
        <v>94</v>
      </c>
      <c r="P50" s="528">
        <v>91</v>
      </c>
      <c r="Q50" s="529">
        <v>82</v>
      </c>
      <c r="R50" s="369" t="s">
        <v>1485</v>
      </c>
      <c r="S50" s="370" t="s">
        <v>1486</v>
      </c>
      <c r="T50" s="370" t="s">
        <v>1019</v>
      </c>
      <c r="U50" s="1004" t="str">
        <f t="shared" si="1"/>
        <v>94</v>
      </c>
      <c r="V50" s="1005"/>
      <c r="W50" s="1006" t="str">
        <f t="shared" si="2"/>
        <v>57</v>
      </c>
      <c r="X50" s="1005"/>
      <c r="Y50" s="1006" t="str">
        <f t="shared" si="3"/>
        <v>81</v>
      </c>
      <c r="Z50" s="1005"/>
      <c r="AA50" s="371">
        <f t="shared" si="0"/>
        <v>12</v>
      </c>
      <c r="AB50" s="355"/>
      <c r="AC50" s="355"/>
      <c r="AD50" s="355"/>
    </row>
    <row r="51" spans="1:30" s="21" customFormat="1" ht="12.9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555" t="s">
        <v>122</v>
      </c>
      <c r="G51" s="526" t="s">
        <v>887</v>
      </c>
      <c r="H51" s="528" t="s">
        <v>122</v>
      </c>
      <c r="I51" s="527" t="s">
        <v>1487</v>
      </c>
      <c r="J51" s="528" t="s">
        <v>122</v>
      </c>
      <c r="K51" s="528" t="s">
        <v>122</v>
      </c>
      <c r="L51" s="528" t="s">
        <v>122</v>
      </c>
      <c r="M51" s="528" t="s">
        <v>1487</v>
      </c>
      <c r="N51" s="528" t="s">
        <v>122</v>
      </c>
      <c r="O51" s="528" t="s">
        <v>122</v>
      </c>
      <c r="P51" s="528" t="s">
        <v>1488</v>
      </c>
      <c r="Q51" s="529" t="s">
        <v>122</v>
      </c>
      <c r="R51" s="369" t="s">
        <v>1487</v>
      </c>
      <c r="S51" s="370" t="s">
        <v>1488</v>
      </c>
      <c r="T51" s="370" t="s">
        <v>1487</v>
      </c>
      <c r="U51" s="1004" t="str">
        <f t="shared" si="1"/>
        <v>&lt;0.02</v>
      </c>
      <c r="V51" s="1005"/>
      <c r="W51" s="1006" t="str">
        <f t="shared" si="2"/>
        <v>-</v>
      </c>
      <c r="X51" s="1005"/>
      <c r="Y51" s="1006" t="str">
        <f t="shared" si="3"/>
        <v>-</v>
      </c>
      <c r="Z51" s="1005"/>
      <c r="AA51" s="371">
        <f t="shared" si="0"/>
        <v>4</v>
      </c>
      <c r="AB51" s="355"/>
      <c r="AC51" s="355"/>
      <c r="AD51" s="355"/>
    </row>
    <row r="52" spans="1:30" s="21" customFormat="1" ht="12.9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560" t="s">
        <v>122</v>
      </c>
      <c r="G52" s="561" t="s">
        <v>1489</v>
      </c>
      <c r="H52" s="562">
        <v>1.9999999999999999E-6</v>
      </c>
      <c r="I52" s="562">
        <v>1.9999999999999999E-6</v>
      </c>
      <c r="J52" s="562">
        <v>9.9999999999999995E-7</v>
      </c>
      <c r="K52" s="562">
        <v>9.9999999999999995E-7</v>
      </c>
      <c r="L52" s="563" t="s">
        <v>1490</v>
      </c>
      <c r="M52" s="563" t="s">
        <v>122</v>
      </c>
      <c r="N52" s="563" t="s">
        <v>122</v>
      </c>
      <c r="O52" s="563" t="s">
        <v>122</v>
      </c>
      <c r="P52" s="563" t="s">
        <v>122</v>
      </c>
      <c r="Q52" s="564" t="s">
        <v>122</v>
      </c>
      <c r="R52" s="369" t="s">
        <v>1491</v>
      </c>
      <c r="S52" s="370" t="s">
        <v>1489</v>
      </c>
      <c r="T52" s="370" t="s">
        <v>1492</v>
      </c>
      <c r="U52" s="1004" t="str">
        <f t="shared" si="1"/>
        <v>0.000002</v>
      </c>
      <c r="V52" s="1005"/>
      <c r="W52" s="1006" t="str">
        <f t="shared" si="2"/>
        <v>&lt;0.000001</v>
      </c>
      <c r="X52" s="1005"/>
      <c r="Y52" s="1006" t="str">
        <f t="shared" si="3"/>
        <v>0.000001</v>
      </c>
      <c r="Z52" s="1005"/>
      <c r="AA52" s="371">
        <f t="shared" si="0"/>
        <v>6</v>
      </c>
      <c r="AB52" s="355"/>
      <c r="AC52" s="355"/>
      <c r="AD52" s="355"/>
    </row>
    <row r="53" spans="1:30" s="21" customFormat="1" ht="12.95" customHeight="1" x14ac:dyDescent="0.15">
      <c r="A53" s="984"/>
      <c r="B53" s="387">
        <v>43</v>
      </c>
      <c r="C53" s="40"/>
      <c r="D53" s="26" t="s">
        <v>1493</v>
      </c>
      <c r="E53" s="1" t="s">
        <v>104</v>
      </c>
      <c r="F53" s="560" t="s">
        <v>122</v>
      </c>
      <c r="G53" s="561" t="s">
        <v>1490</v>
      </c>
      <c r="H53" s="562" t="s">
        <v>1489</v>
      </c>
      <c r="I53" s="562" t="s">
        <v>1490</v>
      </c>
      <c r="J53" s="562" t="s">
        <v>1490</v>
      </c>
      <c r="K53" s="562" t="s">
        <v>1489</v>
      </c>
      <c r="L53" s="563" t="s">
        <v>1489</v>
      </c>
      <c r="M53" s="563" t="s">
        <v>122</v>
      </c>
      <c r="N53" s="563" t="s">
        <v>122</v>
      </c>
      <c r="O53" s="563" t="s">
        <v>122</v>
      </c>
      <c r="P53" s="563" t="s">
        <v>122</v>
      </c>
      <c r="Q53" s="564" t="s">
        <v>122</v>
      </c>
      <c r="R53" s="369" t="s">
        <v>1489</v>
      </c>
      <c r="S53" s="370" t="s">
        <v>1489</v>
      </c>
      <c r="T53" s="370" t="s">
        <v>1489</v>
      </c>
      <c r="U53" s="1004" t="str">
        <f t="shared" si="1"/>
        <v>&lt;0.000001</v>
      </c>
      <c r="V53" s="1005"/>
      <c r="W53" s="1006" t="str">
        <f t="shared" si="2"/>
        <v>-</v>
      </c>
      <c r="X53" s="1005"/>
      <c r="Y53" s="1006" t="str">
        <f t="shared" si="3"/>
        <v>-</v>
      </c>
      <c r="Z53" s="1005"/>
      <c r="AA53" s="371">
        <f t="shared" si="0"/>
        <v>6</v>
      </c>
      <c r="AB53" s="355"/>
      <c r="AC53" s="355"/>
      <c r="AD53" s="355"/>
    </row>
    <row r="54" spans="1:30" s="21" customFormat="1" ht="12.9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555" t="s">
        <v>122</v>
      </c>
      <c r="G54" s="526" t="s">
        <v>1462</v>
      </c>
      <c r="H54" s="528" t="s">
        <v>122</v>
      </c>
      <c r="I54" s="527" t="s">
        <v>122</v>
      </c>
      <c r="J54" s="528" t="s">
        <v>1462</v>
      </c>
      <c r="K54" s="528" t="s">
        <v>122</v>
      </c>
      <c r="L54" s="528" t="s">
        <v>122</v>
      </c>
      <c r="M54" s="528" t="s">
        <v>1494</v>
      </c>
      <c r="N54" s="528" t="s">
        <v>122</v>
      </c>
      <c r="O54" s="528" t="s">
        <v>122</v>
      </c>
      <c r="P54" s="528" t="s">
        <v>1462</v>
      </c>
      <c r="Q54" s="529" t="s">
        <v>122</v>
      </c>
      <c r="R54" s="369" t="s">
        <v>1494</v>
      </c>
      <c r="S54" s="370" t="s">
        <v>1494</v>
      </c>
      <c r="T54" s="370" t="s">
        <v>1494</v>
      </c>
      <c r="U54" s="1004" t="str">
        <f t="shared" si="1"/>
        <v>&lt;0.002</v>
      </c>
      <c r="V54" s="1005"/>
      <c r="W54" s="1006" t="str">
        <f t="shared" si="2"/>
        <v>-</v>
      </c>
      <c r="X54" s="1005"/>
      <c r="Y54" s="1006" t="str">
        <f t="shared" si="3"/>
        <v>-</v>
      </c>
      <c r="Z54" s="1005"/>
      <c r="AA54" s="371">
        <f t="shared" si="0"/>
        <v>4</v>
      </c>
      <c r="AB54" s="355"/>
      <c r="AC54" s="355"/>
      <c r="AD54" s="355"/>
    </row>
    <row r="55" spans="1:30" s="21" customFormat="1" ht="12.95" customHeight="1" x14ac:dyDescent="0.15">
      <c r="A55" s="984"/>
      <c r="B55" s="387">
        <v>45</v>
      </c>
      <c r="C55" s="40"/>
      <c r="D55" s="26" t="s">
        <v>1495</v>
      </c>
      <c r="E55" s="1" t="s">
        <v>104</v>
      </c>
      <c r="F55" s="555" t="s">
        <v>122</v>
      </c>
      <c r="G55" s="526" t="s">
        <v>1496</v>
      </c>
      <c r="H55" s="528" t="s">
        <v>122</v>
      </c>
      <c r="I55" s="527" t="s">
        <v>1497</v>
      </c>
      <c r="J55" s="528" t="s">
        <v>122</v>
      </c>
      <c r="K55" s="528" t="s">
        <v>122</v>
      </c>
      <c r="L55" s="528" t="s">
        <v>122</v>
      </c>
      <c r="M55" s="528" t="s">
        <v>1497</v>
      </c>
      <c r="N55" s="528" t="s">
        <v>122</v>
      </c>
      <c r="O55" s="528" t="s">
        <v>122</v>
      </c>
      <c r="P55" s="528" t="s">
        <v>1497</v>
      </c>
      <c r="Q55" s="529" t="s">
        <v>122</v>
      </c>
      <c r="R55" s="369" t="s">
        <v>895</v>
      </c>
      <c r="S55" s="370" t="s">
        <v>1496</v>
      </c>
      <c r="T55" s="370" t="s">
        <v>1496</v>
      </c>
      <c r="U55" s="1004" t="str">
        <f t="shared" si="1"/>
        <v>&lt;0.0005</v>
      </c>
      <c r="V55" s="1005"/>
      <c r="W55" s="1006" t="str">
        <f t="shared" si="2"/>
        <v>-</v>
      </c>
      <c r="X55" s="1005"/>
      <c r="Y55" s="1006" t="str">
        <f t="shared" si="3"/>
        <v>-</v>
      </c>
      <c r="Z55" s="1005"/>
      <c r="AA55" s="371">
        <f t="shared" si="0"/>
        <v>4</v>
      </c>
      <c r="AB55" s="355"/>
      <c r="AC55" s="355"/>
      <c r="AD55" s="355"/>
    </row>
    <row r="56" spans="1:30" s="21" customFormat="1" ht="12.95" customHeight="1" x14ac:dyDescent="0.15">
      <c r="A56" s="984"/>
      <c r="B56" s="387">
        <v>46</v>
      </c>
      <c r="C56" s="40"/>
      <c r="D56" s="26" t="s">
        <v>1498</v>
      </c>
      <c r="E56" s="1" t="s">
        <v>104</v>
      </c>
      <c r="F56" s="559">
        <v>0.9</v>
      </c>
      <c r="G56" s="546">
        <v>0.9</v>
      </c>
      <c r="H56" s="548">
        <v>1.8</v>
      </c>
      <c r="I56" s="548">
        <v>1.4</v>
      </c>
      <c r="J56" s="548">
        <v>1</v>
      </c>
      <c r="K56" s="548">
        <v>1.6</v>
      </c>
      <c r="L56" s="547">
        <v>0.9</v>
      </c>
      <c r="M56" s="547">
        <v>0.9</v>
      </c>
      <c r="N56" s="547">
        <v>0.8</v>
      </c>
      <c r="O56" s="547">
        <v>0.9</v>
      </c>
      <c r="P56" s="547">
        <v>0.9</v>
      </c>
      <c r="Q56" s="549">
        <v>1</v>
      </c>
      <c r="R56" s="369" t="s">
        <v>1499</v>
      </c>
      <c r="S56" s="370" t="s">
        <v>1500</v>
      </c>
      <c r="T56" s="370" t="s">
        <v>1501</v>
      </c>
      <c r="U56" s="1004" t="str">
        <f t="shared" si="1"/>
        <v>1.8</v>
      </c>
      <c r="V56" s="1005"/>
      <c r="W56" s="1006" t="str">
        <f t="shared" si="2"/>
        <v>0.8</v>
      </c>
      <c r="X56" s="1005"/>
      <c r="Y56" s="1006" t="str">
        <f t="shared" si="3"/>
        <v>1.1</v>
      </c>
      <c r="Z56" s="1005"/>
      <c r="AA56" s="371">
        <f t="shared" si="0"/>
        <v>12</v>
      </c>
      <c r="AB56" s="355"/>
      <c r="AC56" s="355"/>
      <c r="AD56" s="355"/>
    </row>
    <row r="57" spans="1:30" s="21" customFormat="1" ht="12.95" customHeight="1" x14ac:dyDescent="0.15">
      <c r="A57" s="984"/>
      <c r="B57" s="387">
        <v>47</v>
      </c>
      <c r="C57" s="40"/>
      <c r="D57" s="26" t="s">
        <v>1502</v>
      </c>
      <c r="E57" s="1" t="s">
        <v>1503</v>
      </c>
      <c r="F57" s="559">
        <v>7</v>
      </c>
      <c r="G57" s="546">
        <v>6.8</v>
      </c>
      <c r="H57" s="548">
        <v>6.8</v>
      </c>
      <c r="I57" s="548">
        <v>6.9</v>
      </c>
      <c r="J57" s="548">
        <v>7.1</v>
      </c>
      <c r="K57" s="548">
        <v>7.3</v>
      </c>
      <c r="L57" s="547">
        <v>7.3</v>
      </c>
      <c r="M57" s="547">
        <v>7</v>
      </c>
      <c r="N57" s="547">
        <v>7.3</v>
      </c>
      <c r="O57" s="547">
        <v>7.1</v>
      </c>
      <c r="P57" s="547">
        <v>7</v>
      </c>
      <c r="Q57" s="549">
        <v>7.1</v>
      </c>
      <c r="R57" s="369" t="s">
        <v>1504</v>
      </c>
      <c r="S57" s="370" t="s">
        <v>1505</v>
      </c>
      <c r="T57" s="370" t="s">
        <v>1506</v>
      </c>
      <c r="U57" s="1004" t="str">
        <f t="shared" si="1"/>
        <v>7.3</v>
      </c>
      <c r="V57" s="1005"/>
      <c r="W57" s="1006" t="str">
        <f t="shared" si="2"/>
        <v>6.8</v>
      </c>
      <c r="X57" s="1005"/>
      <c r="Y57" s="1006" t="str">
        <f t="shared" si="3"/>
        <v>7.1</v>
      </c>
      <c r="Z57" s="1005"/>
      <c r="AA57" s="371">
        <f t="shared" si="0"/>
        <v>12</v>
      </c>
      <c r="AB57" s="355"/>
      <c r="AC57" s="355"/>
      <c r="AD57" s="355"/>
    </row>
    <row r="58" spans="1:30" s="21" customFormat="1" ht="12.95" customHeight="1" x14ac:dyDescent="0.15">
      <c r="A58" s="984"/>
      <c r="B58" s="387">
        <v>48</v>
      </c>
      <c r="C58" s="40"/>
      <c r="D58" s="26" t="s">
        <v>49</v>
      </c>
      <c r="E58" s="1" t="s">
        <v>656</v>
      </c>
      <c r="F58" s="555" t="s">
        <v>122</v>
      </c>
      <c r="G58" s="556" t="s">
        <v>122</v>
      </c>
      <c r="H58" s="528" t="s">
        <v>122</v>
      </c>
      <c r="I58" s="528" t="s">
        <v>122</v>
      </c>
      <c r="J58" s="528" t="s">
        <v>122</v>
      </c>
      <c r="K58" s="528" t="s">
        <v>122</v>
      </c>
      <c r="L58" s="528" t="s">
        <v>122</v>
      </c>
      <c r="M58" s="528" t="s">
        <v>122</v>
      </c>
      <c r="N58" s="528" t="s">
        <v>122</v>
      </c>
      <c r="O58" s="528" t="s">
        <v>122</v>
      </c>
      <c r="P58" s="528" t="s">
        <v>122</v>
      </c>
      <c r="Q58" s="529" t="s">
        <v>122</v>
      </c>
      <c r="R58" s="369" t="s">
        <v>122</v>
      </c>
      <c r="S58" s="370" t="s">
        <v>122</v>
      </c>
      <c r="T58" s="370" t="s">
        <v>122</v>
      </c>
      <c r="U58" s="1025" t="s">
        <v>656</v>
      </c>
      <c r="V58" s="1026"/>
      <c r="W58" s="1006" t="s">
        <v>656</v>
      </c>
      <c r="X58" s="1005"/>
      <c r="Y58" s="1006" t="s">
        <v>656</v>
      </c>
      <c r="Z58" s="1005"/>
      <c r="AA58" s="371">
        <f t="shared" si="0"/>
        <v>0</v>
      </c>
      <c r="AB58" s="355"/>
      <c r="AC58" s="355"/>
      <c r="AD58" s="355"/>
    </row>
    <row r="59" spans="1:30" s="21" customFormat="1" ht="12.95" customHeight="1" x14ac:dyDescent="0.15">
      <c r="A59" s="984"/>
      <c r="B59" s="387">
        <v>49</v>
      </c>
      <c r="C59" s="40"/>
      <c r="D59" s="26" t="s">
        <v>50</v>
      </c>
      <c r="E59" s="1" t="s">
        <v>656</v>
      </c>
      <c r="F59" s="525" t="s">
        <v>1507</v>
      </c>
      <c r="G59" s="526" t="s">
        <v>1508</v>
      </c>
      <c r="H59" s="527" t="s">
        <v>1508</v>
      </c>
      <c r="I59" s="527" t="s">
        <v>1508</v>
      </c>
      <c r="J59" s="527" t="s">
        <v>1509</v>
      </c>
      <c r="K59" s="527" t="s">
        <v>1510</v>
      </c>
      <c r="L59" s="528" t="s">
        <v>1507</v>
      </c>
      <c r="M59" s="528" t="s">
        <v>1507</v>
      </c>
      <c r="N59" s="528" t="s">
        <v>1507</v>
      </c>
      <c r="O59" s="528" t="s">
        <v>1507</v>
      </c>
      <c r="P59" s="528" t="s">
        <v>1507</v>
      </c>
      <c r="Q59" s="529" t="s">
        <v>1508</v>
      </c>
      <c r="R59" s="369" t="s">
        <v>122</v>
      </c>
      <c r="S59" s="370" t="s">
        <v>122</v>
      </c>
      <c r="T59" s="370" t="s">
        <v>122</v>
      </c>
      <c r="U59" s="124" t="s">
        <v>113</v>
      </c>
      <c r="V59" s="328">
        <f>COUNTIF(F59:Q59,"異常なし")</f>
        <v>0</v>
      </c>
      <c r="W59" s="1006" t="s">
        <v>656</v>
      </c>
      <c r="X59" s="1005"/>
      <c r="Y59" s="1006" t="s">
        <v>1503</v>
      </c>
      <c r="Z59" s="1005"/>
      <c r="AA59" s="371">
        <f t="shared" si="0"/>
        <v>12</v>
      </c>
      <c r="AB59" s="355"/>
      <c r="AC59" s="355"/>
      <c r="AD59" s="355"/>
    </row>
    <row r="60" spans="1:30" s="21" customFormat="1" ht="12.95" customHeight="1" x14ac:dyDescent="0.15">
      <c r="A60" s="984"/>
      <c r="B60" s="387">
        <v>50</v>
      </c>
      <c r="C60" s="40"/>
      <c r="D60" s="26" t="s">
        <v>51</v>
      </c>
      <c r="E60" s="1" t="s">
        <v>321</v>
      </c>
      <c r="F60" s="559">
        <v>5.4</v>
      </c>
      <c r="G60" s="546">
        <v>4.8</v>
      </c>
      <c r="H60" s="548">
        <v>8.4</v>
      </c>
      <c r="I60" s="548">
        <v>8.4</v>
      </c>
      <c r="J60" s="548">
        <v>6.2</v>
      </c>
      <c r="K60" s="548">
        <v>8.4</v>
      </c>
      <c r="L60" s="547">
        <v>5.6</v>
      </c>
      <c r="M60" s="547">
        <v>5.2</v>
      </c>
      <c r="N60" s="547">
        <v>5.3</v>
      </c>
      <c r="O60" s="547">
        <v>5.9</v>
      </c>
      <c r="P60" s="547">
        <v>4.5999999999999996</v>
      </c>
      <c r="Q60" s="549">
        <v>5.3</v>
      </c>
      <c r="R60" s="369" t="s">
        <v>1511</v>
      </c>
      <c r="S60" s="370" t="s">
        <v>1512</v>
      </c>
      <c r="T60" s="370" t="s">
        <v>1513</v>
      </c>
      <c r="U60" s="1004" t="str">
        <f>R60</f>
        <v>8.4</v>
      </c>
      <c r="V60" s="1005"/>
      <c r="W60" s="1006" t="str">
        <f>IF(LEFT(R60,1)="&lt;","-",IF(AA60=1,"-",S60))</f>
        <v>4.6</v>
      </c>
      <c r="X60" s="1005"/>
      <c r="Y60" s="1006" t="str">
        <f>IF(LEFT(R60,1)="&lt;","-",IF(AA60=1,"-",T60))</f>
        <v>6.1</v>
      </c>
      <c r="Z60" s="1005"/>
      <c r="AA60" s="371">
        <f t="shared" si="0"/>
        <v>12</v>
      </c>
      <c r="AB60" s="355"/>
      <c r="AC60" s="355"/>
      <c r="AD60" s="355"/>
    </row>
    <row r="61" spans="1:30" s="21" customFormat="1" ht="12.9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612">
        <v>11</v>
      </c>
      <c r="G61" s="566">
        <v>9</v>
      </c>
      <c r="H61" s="567">
        <v>6.9</v>
      </c>
      <c r="I61" s="567">
        <v>4.7</v>
      </c>
      <c r="J61" s="567">
        <v>5.3</v>
      </c>
      <c r="K61" s="568">
        <v>15</v>
      </c>
      <c r="L61" s="569">
        <v>4.3</v>
      </c>
      <c r="M61" s="569">
        <v>3.4</v>
      </c>
      <c r="N61" s="569">
        <v>3.5</v>
      </c>
      <c r="O61" s="569">
        <v>6.4</v>
      </c>
      <c r="P61" s="569">
        <v>4.0999999999999996</v>
      </c>
      <c r="Q61" s="613">
        <v>5.3</v>
      </c>
      <c r="R61" s="375" t="s">
        <v>1514</v>
      </c>
      <c r="S61" s="377" t="s">
        <v>1515</v>
      </c>
      <c r="T61" s="377" t="s">
        <v>1516</v>
      </c>
      <c r="U61" s="1001" t="str">
        <f>R61</f>
        <v>15</v>
      </c>
      <c r="V61" s="1002"/>
      <c r="W61" s="1003" t="str">
        <f>IF(LEFT(R61,1)="&lt;","-",IF(AA61=1,"-",S61))</f>
        <v>3.4</v>
      </c>
      <c r="X61" s="1002"/>
      <c r="Y61" s="1003" t="str">
        <f>IF(LEFT(R61,1)="&lt;","-",IF(AA61=1,"-",T61))</f>
        <v>6.6</v>
      </c>
      <c r="Z61" s="1002"/>
      <c r="AA61" s="379">
        <f t="shared" si="0"/>
        <v>12</v>
      </c>
      <c r="AB61" s="355"/>
      <c r="AC61" s="355"/>
      <c r="AD61" s="355"/>
    </row>
    <row r="62" spans="1:30" ht="38.1" customHeight="1" x14ac:dyDescent="0.15">
      <c r="A62" s="42"/>
      <c r="B62" s="400"/>
      <c r="C62" s="42"/>
      <c r="D62" s="43" t="s">
        <v>118</v>
      </c>
      <c r="E62" s="44"/>
      <c r="F62" s="493" t="s">
        <v>122</v>
      </c>
      <c r="G62" s="130" t="s">
        <v>1517</v>
      </c>
      <c r="H62" s="130" t="s">
        <v>122</v>
      </c>
      <c r="I62" s="130" t="s">
        <v>1518</v>
      </c>
      <c r="J62" s="130" t="s">
        <v>1519</v>
      </c>
      <c r="K62" s="130" t="s">
        <v>122</v>
      </c>
      <c r="L62" s="130" t="s">
        <v>1520</v>
      </c>
      <c r="M62" s="130" t="s">
        <v>1521</v>
      </c>
      <c r="N62" s="130" t="s">
        <v>122</v>
      </c>
      <c r="O62" s="130" t="s">
        <v>122</v>
      </c>
      <c r="P62" s="130" t="s">
        <v>1522</v>
      </c>
      <c r="Q62" s="130" t="s">
        <v>122</v>
      </c>
      <c r="R62" s="403" t="s">
        <v>122</v>
      </c>
      <c r="S62" s="403" t="s">
        <v>122</v>
      </c>
      <c r="T62" s="404" t="s">
        <v>122</v>
      </c>
      <c r="U62" s="944" t="s">
        <v>220</v>
      </c>
      <c r="V62" s="945"/>
      <c r="W62" s="946" t="s">
        <v>220</v>
      </c>
      <c r="X62" s="945"/>
      <c r="Y62" s="946" t="s">
        <v>220</v>
      </c>
      <c r="Z62" s="945"/>
      <c r="AA62" s="405" t="s">
        <v>220</v>
      </c>
    </row>
    <row r="63" spans="1:30" ht="3" customHeight="1" x14ac:dyDescent="0.15">
      <c r="D63" s="45"/>
      <c r="E63" s="9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s="21" customFormat="1" ht="12.95" customHeight="1" x14ac:dyDescent="0.15">
      <c r="A64" s="46"/>
      <c r="B64" s="408"/>
      <c r="C64" s="47"/>
      <c r="D64" s="19" t="s">
        <v>340</v>
      </c>
      <c r="E64" s="20"/>
      <c r="F64" s="349">
        <v>43208</v>
      </c>
      <c r="G64" s="409">
        <v>43229</v>
      </c>
      <c r="H64" s="350">
        <v>43264</v>
      </c>
      <c r="I64" s="350">
        <v>43285</v>
      </c>
      <c r="J64" s="350">
        <v>43334</v>
      </c>
      <c r="K64" s="350">
        <v>43348</v>
      </c>
      <c r="L64" s="475">
        <v>43383</v>
      </c>
      <c r="M64" s="475">
        <v>43411</v>
      </c>
      <c r="N64" s="475">
        <v>43446</v>
      </c>
      <c r="O64" s="475">
        <v>43481</v>
      </c>
      <c r="P64" s="475">
        <v>43509</v>
      </c>
      <c r="Q64" s="494">
        <v>43530</v>
      </c>
      <c r="R64" s="352"/>
      <c r="S64" s="411"/>
      <c r="T64" s="411"/>
      <c r="U64" s="976" t="s">
        <v>1523</v>
      </c>
      <c r="V64" s="977"/>
      <c r="W64" s="978" t="s">
        <v>161</v>
      </c>
      <c r="X64" s="979"/>
      <c r="Y64" s="978" t="s">
        <v>162</v>
      </c>
      <c r="Z64" s="980"/>
      <c r="AA64" s="412" t="s">
        <v>4</v>
      </c>
      <c r="AB64" s="355"/>
      <c r="AC64" s="355"/>
      <c r="AD64" s="355"/>
    </row>
    <row r="65" spans="1:30" s="21" customFormat="1" ht="12.95" customHeight="1" x14ac:dyDescent="0.15">
      <c r="A65" s="981" t="s">
        <v>116</v>
      </c>
      <c r="B65" s="413">
        <v>1</v>
      </c>
      <c r="C65" s="39"/>
      <c r="D65" s="48" t="s">
        <v>53</v>
      </c>
      <c r="E65" s="414" t="s">
        <v>104</v>
      </c>
      <c r="F65" s="591" t="s">
        <v>122</v>
      </c>
      <c r="G65" s="614" t="s">
        <v>122</v>
      </c>
      <c r="H65" s="523" t="s">
        <v>122</v>
      </c>
      <c r="I65" s="522" t="s">
        <v>1524</v>
      </c>
      <c r="J65" s="523" t="s">
        <v>122</v>
      </c>
      <c r="K65" s="523" t="s">
        <v>122</v>
      </c>
      <c r="L65" s="523" t="s">
        <v>122</v>
      </c>
      <c r="M65" s="523" t="s">
        <v>122</v>
      </c>
      <c r="N65" s="523" t="s">
        <v>122</v>
      </c>
      <c r="O65" s="523" t="s">
        <v>122</v>
      </c>
      <c r="P65" s="523" t="s">
        <v>122</v>
      </c>
      <c r="Q65" s="592" t="s">
        <v>122</v>
      </c>
      <c r="R65" s="420" t="s">
        <v>1524</v>
      </c>
      <c r="S65" s="421" t="s">
        <v>1524</v>
      </c>
      <c r="T65" s="421" t="s">
        <v>1524</v>
      </c>
      <c r="U65" s="1009" t="str">
        <f t="shared" ref="U65:U116" si="4">R65</f>
        <v>&lt;0.0015</v>
      </c>
      <c r="V65" s="1010"/>
      <c r="W65" s="1011" t="str">
        <f t="shared" ref="W65:W116" si="5">IF(LEFT(R65,1)="&lt;","-",IF(AA65=1,"-",S65))</f>
        <v>-</v>
      </c>
      <c r="X65" s="1010"/>
      <c r="Y65" s="1011" t="str">
        <f t="shared" ref="Y65:Y116" si="6">IF(LEFT(R65,1)="&lt;","-",IF(AA65=1,"-",T65))</f>
        <v>-</v>
      </c>
      <c r="Z65" s="1010"/>
      <c r="AA65" s="422">
        <f>12-COUNTIF(F65:Q65,"-")</f>
        <v>1</v>
      </c>
      <c r="AB65" s="355"/>
      <c r="AC65" s="355"/>
      <c r="AD65" s="355"/>
    </row>
    <row r="66" spans="1:30" s="21" customFormat="1" ht="12.95" customHeight="1" x14ac:dyDescent="0.15">
      <c r="A66" s="982"/>
      <c r="B66" s="387">
        <v>2</v>
      </c>
      <c r="C66" s="40"/>
      <c r="D66" s="49" t="s">
        <v>54</v>
      </c>
      <c r="E66" s="423" t="s">
        <v>104</v>
      </c>
      <c r="F66" s="555" t="s">
        <v>122</v>
      </c>
      <c r="G66" s="556" t="s">
        <v>122</v>
      </c>
      <c r="H66" s="528" t="s">
        <v>122</v>
      </c>
      <c r="I66" s="527" t="s">
        <v>793</v>
      </c>
      <c r="J66" s="528" t="s">
        <v>122</v>
      </c>
      <c r="K66" s="528" t="s">
        <v>122</v>
      </c>
      <c r="L66" s="528" t="s">
        <v>122</v>
      </c>
      <c r="M66" s="528" t="s">
        <v>122</v>
      </c>
      <c r="N66" s="528" t="s">
        <v>122</v>
      </c>
      <c r="O66" s="528" t="s">
        <v>122</v>
      </c>
      <c r="P66" s="528" t="s">
        <v>122</v>
      </c>
      <c r="Q66" s="582" t="s">
        <v>122</v>
      </c>
      <c r="R66" s="369" t="s">
        <v>793</v>
      </c>
      <c r="S66" s="372" t="s">
        <v>793</v>
      </c>
      <c r="T66" s="372" t="s">
        <v>793</v>
      </c>
      <c r="U66" s="1004" t="str">
        <f t="shared" si="4"/>
        <v>&lt;0.0002</v>
      </c>
      <c r="V66" s="1005"/>
      <c r="W66" s="1006" t="str">
        <f t="shared" si="5"/>
        <v>-</v>
      </c>
      <c r="X66" s="1005"/>
      <c r="Y66" s="1006" t="str">
        <f t="shared" si="6"/>
        <v>-</v>
      </c>
      <c r="Z66" s="1005"/>
      <c r="AA66" s="425">
        <f>12-COUNTIF(F66:Q66,"-")</f>
        <v>1</v>
      </c>
      <c r="AB66" s="355"/>
      <c r="AC66" s="355"/>
      <c r="AD66" s="355"/>
    </row>
    <row r="67" spans="1:30" s="21" customFormat="1" ht="12.95" customHeight="1" x14ac:dyDescent="0.15">
      <c r="A67" s="982"/>
      <c r="B67" s="387">
        <v>3</v>
      </c>
      <c r="C67" s="40"/>
      <c r="D67" s="49" t="s">
        <v>55</v>
      </c>
      <c r="E67" s="423" t="s">
        <v>104</v>
      </c>
      <c r="F67" s="555" t="s">
        <v>122</v>
      </c>
      <c r="G67" s="556" t="s">
        <v>122</v>
      </c>
      <c r="H67" s="528" t="s">
        <v>122</v>
      </c>
      <c r="I67" s="527" t="s">
        <v>366</v>
      </c>
      <c r="J67" s="528" t="s">
        <v>122</v>
      </c>
      <c r="K67" s="528" t="s">
        <v>122</v>
      </c>
      <c r="L67" s="528" t="s">
        <v>122</v>
      </c>
      <c r="M67" s="528" t="s">
        <v>122</v>
      </c>
      <c r="N67" s="528" t="s">
        <v>122</v>
      </c>
      <c r="O67" s="528" t="s">
        <v>122</v>
      </c>
      <c r="P67" s="528" t="s">
        <v>122</v>
      </c>
      <c r="Q67" s="582" t="s">
        <v>122</v>
      </c>
      <c r="R67" s="369" t="s">
        <v>366</v>
      </c>
      <c r="S67" s="372" t="s">
        <v>366</v>
      </c>
      <c r="T67" s="372" t="s">
        <v>366</v>
      </c>
      <c r="U67" s="1004" t="str">
        <f t="shared" si="4"/>
        <v>&lt;0.001</v>
      </c>
      <c r="V67" s="1005"/>
      <c r="W67" s="1006" t="str">
        <f t="shared" si="5"/>
        <v>-</v>
      </c>
      <c r="X67" s="1005"/>
      <c r="Y67" s="1006" t="str">
        <f t="shared" si="6"/>
        <v>-</v>
      </c>
      <c r="Z67" s="1005"/>
      <c r="AA67" s="425">
        <f t="shared" ref="AA67:AA114" si="7">12-COUNTIF(F67:Q67,"-")</f>
        <v>1</v>
      </c>
      <c r="AB67" s="355"/>
      <c r="AC67" s="355"/>
      <c r="AD67" s="355"/>
    </row>
    <row r="68" spans="1:30" s="21" customFormat="1" ht="12.95" customHeight="1" x14ac:dyDescent="0.15">
      <c r="A68" s="982"/>
      <c r="B68" s="387">
        <v>4</v>
      </c>
      <c r="C68" s="40"/>
      <c r="D68" s="49" t="s">
        <v>82</v>
      </c>
      <c r="E68" s="423" t="s">
        <v>220</v>
      </c>
      <c r="F68" s="525" t="s">
        <v>122</v>
      </c>
      <c r="G68" s="526" t="s">
        <v>122</v>
      </c>
      <c r="H68" s="527" t="s">
        <v>122</v>
      </c>
      <c r="I68" s="527" t="s">
        <v>122</v>
      </c>
      <c r="J68" s="527" t="s">
        <v>122</v>
      </c>
      <c r="K68" s="527" t="s">
        <v>122</v>
      </c>
      <c r="L68" s="527" t="s">
        <v>220</v>
      </c>
      <c r="M68" s="527" t="s">
        <v>220</v>
      </c>
      <c r="N68" s="527" t="s">
        <v>220</v>
      </c>
      <c r="O68" s="527" t="s">
        <v>220</v>
      </c>
      <c r="P68" s="527" t="s">
        <v>220</v>
      </c>
      <c r="Q68" s="581" t="s">
        <v>220</v>
      </c>
      <c r="R68" s="391" t="s">
        <v>122</v>
      </c>
      <c r="S68" s="394" t="s">
        <v>122</v>
      </c>
      <c r="T68" s="394" t="s">
        <v>122</v>
      </c>
      <c r="U68" s="1004" t="str">
        <f t="shared" si="4"/>
        <v>-</v>
      </c>
      <c r="V68" s="1005"/>
      <c r="W68" s="1006" t="str">
        <f t="shared" si="5"/>
        <v>-</v>
      </c>
      <c r="X68" s="1005"/>
      <c r="Y68" s="1006" t="str">
        <f t="shared" si="6"/>
        <v>-</v>
      </c>
      <c r="Z68" s="1005"/>
      <c r="AA68" s="425">
        <f t="shared" si="7"/>
        <v>0</v>
      </c>
      <c r="AB68" s="355"/>
      <c r="AC68" s="355"/>
      <c r="AD68" s="355"/>
    </row>
    <row r="69" spans="1:30" s="21" customFormat="1" ht="12.95" customHeight="1" x14ac:dyDescent="0.15">
      <c r="A69" s="982"/>
      <c r="B69" s="387">
        <v>5</v>
      </c>
      <c r="C69" s="40"/>
      <c r="D69" s="49" t="s">
        <v>56</v>
      </c>
      <c r="E69" s="423" t="s">
        <v>104</v>
      </c>
      <c r="F69" s="555" t="s">
        <v>122</v>
      </c>
      <c r="G69" s="556" t="s">
        <v>122</v>
      </c>
      <c r="H69" s="528" t="s">
        <v>122</v>
      </c>
      <c r="I69" s="527" t="s">
        <v>975</v>
      </c>
      <c r="J69" s="528" t="s">
        <v>122</v>
      </c>
      <c r="K69" s="528" t="s">
        <v>122</v>
      </c>
      <c r="L69" s="528" t="s">
        <v>122</v>
      </c>
      <c r="M69" s="528" t="s">
        <v>122</v>
      </c>
      <c r="N69" s="528" t="s">
        <v>122</v>
      </c>
      <c r="O69" s="528" t="s">
        <v>122</v>
      </c>
      <c r="P69" s="528" t="s">
        <v>122</v>
      </c>
      <c r="Q69" s="582" t="s">
        <v>122</v>
      </c>
      <c r="R69" s="369" t="s">
        <v>975</v>
      </c>
      <c r="S69" s="372" t="s">
        <v>975</v>
      </c>
      <c r="T69" s="372" t="s">
        <v>975</v>
      </c>
      <c r="U69" s="1004" t="str">
        <f t="shared" si="4"/>
        <v>&lt;0.0004</v>
      </c>
      <c r="V69" s="1005"/>
      <c r="W69" s="1006" t="str">
        <f t="shared" si="5"/>
        <v>-</v>
      </c>
      <c r="X69" s="1005"/>
      <c r="Y69" s="1006" t="str">
        <f t="shared" si="6"/>
        <v>-</v>
      </c>
      <c r="Z69" s="1005"/>
      <c r="AA69" s="425">
        <f t="shared" si="7"/>
        <v>1</v>
      </c>
      <c r="AB69" s="355"/>
      <c r="AC69" s="355"/>
      <c r="AD69" s="355"/>
    </row>
    <row r="70" spans="1:30" s="21" customFormat="1" ht="12.95" customHeight="1" x14ac:dyDescent="0.15">
      <c r="A70" s="982"/>
      <c r="B70" s="387">
        <v>6</v>
      </c>
      <c r="C70" s="40"/>
      <c r="D70" s="41" t="s">
        <v>82</v>
      </c>
      <c r="E70" s="423" t="s">
        <v>220</v>
      </c>
      <c r="F70" s="525" t="s">
        <v>122</v>
      </c>
      <c r="G70" s="526" t="s">
        <v>122</v>
      </c>
      <c r="H70" s="527" t="s">
        <v>122</v>
      </c>
      <c r="I70" s="527" t="s">
        <v>122</v>
      </c>
      <c r="J70" s="527" t="s">
        <v>122</v>
      </c>
      <c r="K70" s="527" t="s">
        <v>122</v>
      </c>
      <c r="L70" s="527" t="s">
        <v>220</v>
      </c>
      <c r="M70" s="527" t="s">
        <v>220</v>
      </c>
      <c r="N70" s="527" t="s">
        <v>220</v>
      </c>
      <c r="O70" s="527" t="s">
        <v>220</v>
      </c>
      <c r="P70" s="527" t="s">
        <v>220</v>
      </c>
      <c r="Q70" s="581" t="s">
        <v>220</v>
      </c>
      <c r="R70" s="369" t="s">
        <v>122</v>
      </c>
      <c r="S70" s="372" t="s">
        <v>122</v>
      </c>
      <c r="T70" s="372" t="s">
        <v>122</v>
      </c>
      <c r="U70" s="1004" t="str">
        <f t="shared" si="4"/>
        <v>-</v>
      </c>
      <c r="V70" s="1005"/>
      <c r="W70" s="1006" t="str">
        <f t="shared" si="5"/>
        <v>-</v>
      </c>
      <c r="X70" s="1005"/>
      <c r="Y70" s="1006" t="str">
        <f t="shared" si="6"/>
        <v>-</v>
      </c>
      <c r="Z70" s="1005"/>
      <c r="AA70" s="425">
        <f t="shared" si="7"/>
        <v>0</v>
      </c>
      <c r="AB70" s="355"/>
      <c r="AC70" s="355"/>
      <c r="AD70" s="355"/>
    </row>
    <row r="71" spans="1:30" s="21" customFormat="1" ht="12.95" customHeight="1" x14ac:dyDescent="0.15">
      <c r="A71" s="982"/>
      <c r="B71" s="387">
        <v>7</v>
      </c>
      <c r="C71" s="40"/>
      <c r="D71" s="41" t="s">
        <v>82</v>
      </c>
      <c r="E71" s="423" t="s">
        <v>220</v>
      </c>
      <c r="F71" s="525" t="s">
        <v>122</v>
      </c>
      <c r="G71" s="526" t="s">
        <v>122</v>
      </c>
      <c r="H71" s="527" t="s">
        <v>122</v>
      </c>
      <c r="I71" s="527" t="s">
        <v>122</v>
      </c>
      <c r="J71" s="527" t="s">
        <v>122</v>
      </c>
      <c r="K71" s="527" t="s">
        <v>122</v>
      </c>
      <c r="L71" s="527" t="s">
        <v>220</v>
      </c>
      <c r="M71" s="527" t="s">
        <v>220</v>
      </c>
      <c r="N71" s="527" t="s">
        <v>220</v>
      </c>
      <c r="O71" s="527" t="s">
        <v>220</v>
      </c>
      <c r="P71" s="527" t="s">
        <v>220</v>
      </c>
      <c r="Q71" s="581" t="s">
        <v>220</v>
      </c>
      <c r="R71" s="369" t="s">
        <v>122</v>
      </c>
      <c r="S71" s="372" t="s">
        <v>122</v>
      </c>
      <c r="T71" s="372" t="s">
        <v>122</v>
      </c>
      <c r="U71" s="1004" t="str">
        <f t="shared" si="4"/>
        <v>-</v>
      </c>
      <c r="V71" s="1005"/>
      <c r="W71" s="1006" t="str">
        <f t="shared" si="5"/>
        <v>-</v>
      </c>
      <c r="X71" s="1005"/>
      <c r="Y71" s="1006" t="str">
        <f t="shared" si="6"/>
        <v>-</v>
      </c>
      <c r="Z71" s="1005"/>
      <c r="AA71" s="425">
        <f t="shared" si="7"/>
        <v>0</v>
      </c>
      <c r="AB71" s="355"/>
      <c r="AC71" s="355"/>
      <c r="AD71" s="355"/>
    </row>
    <row r="72" spans="1:30" s="21" customFormat="1" ht="12.95" customHeight="1" x14ac:dyDescent="0.15">
      <c r="A72" s="982"/>
      <c r="B72" s="387">
        <v>8</v>
      </c>
      <c r="C72" s="40"/>
      <c r="D72" s="41" t="s">
        <v>57</v>
      </c>
      <c r="E72" s="423" t="s">
        <v>104</v>
      </c>
      <c r="F72" s="555" t="s">
        <v>122</v>
      </c>
      <c r="G72" s="556" t="s">
        <v>122</v>
      </c>
      <c r="H72" s="528" t="s">
        <v>122</v>
      </c>
      <c r="I72" s="527" t="s">
        <v>366</v>
      </c>
      <c r="J72" s="528" t="s">
        <v>122</v>
      </c>
      <c r="K72" s="528" t="s">
        <v>122</v>
      </c>
      <c r="L72" s="528" t="s">
        <v>122</v>
      </c>
      <c r="M72" s="528" t="s">
        <v>122</v>
      </c>
      <c r="N72" s="528" t="s">
        <v>122</v>
      </c>
      <c r="O72" s="528" t="s">
        <v>122</v>
      </c>
      <c r="P72" s="528" t="s">
        <v>122</v>
      </c>
      <c r="Q72" s="582" t="s">
        <v>122</v>
      </c>
      <c r="R72" s="369" t="s">
        <v>366</v>
      </c>
      <c r="S72" s="372" t="s">
        <v>366</v>
      </c>
      <c r="T72" s="372" t="s">
        <v>366</v>
      </c>
      <c r="U72" s="1004" t="str">
        <f t="shared" si="4"/>
        <v>&lt;0.001</v>
      </c>
      <c r="V72" s="1005"/>
      <c r="W72" s="1006" t="str">
        <f t="shared" si="5"/>
        <v>-</v>
      </c>
      <c r="X72" s="1005"/>
      <c r="Y72" s="1006" t="str">
        <f t="shared" si="6"/>
        <v>-</v>
      </c>
      <c r="Z72" s="1005"/>
      <c r="AA72" s="425">
        <f t="shared" si="7"/>
        <v>1</v>
      </c>
      <c r="AB72" s="355"/>
      <c r="AC72" s="355"/>
      <c r="AD72" s="355"/>
    </row>
    <row r="73" spans="1:30" s="21" customFormat="1" ht="12.95" customHeight="1" x14ac:dyDescent="0.15">
      <c r="A73" s="982"/>
      <c r="B73" s="387">
        <v>9</v>
      </c>
      <c r="C73" s="40"/>
      <c r="D73" s="41" t="s">
        <v>342</v>
      </c>
      <c r="E73" s="423" t="s">
        <v>104</v>
      </c>
      <c r="F73" s="555" t="s">
        <v>122</v>
      </c>
      <c r="G73" s="556" t="s">
        <v>122</v>
      </c>
      <c r="H73" s="528" t="s">
        <v>122</v>
      </c>
      <c r="I73" s="527" t="s">
        <v>980</v>
      </c>
      <c r="J73" s="528" t="s">
        <v>122</v>
      </c>
      <c r="K73" s="528" t="s">
        <v>122</v>
      </c>
      <c r="L73" s="528" t="s">
        <v>122</v>
      </c>
      <c r="M73" s="528" t="s">
        <v>122</v>
      </c>
      <c r="N73" s="528" t="s">
        <v>122</v>
      </c>
      <c r="O73" s="528" t="s">
        <v>122</v>
      </c>
      <c r="P73" s="528" t="s">
        <v>122</v>
      </c>
      <c r="Q73" s="582" t="s">
        <v>122</v>
      </c>
      <c r="R73" s="369" t="s">
        <v>980</v>
      </c>
      <c r="S73" s="372" t="s">
        <v>980</v>
      </c>
      <c r="T73" s="372" t="s">
        <v>980</v>
      </c>
      <c r="U73" s="1004" t="str">
        <f t="shared" si="4"/>
        <v>&lt;0.008</v>
      </c>
      <c r="V73" s="1005"/>
      <c r="W73" s="1006" t="str">
        <f t="shared" si="5"/>
        <v>-</v>
      </c>
      <c r="X73" s="1005"/>
      <c r="Y73" s="1006" t="str">
        <f t="shared" si="6"/>
        <v>-</v>
      </c>
      <c r="Z73" s="1005"/>
      <c r="AA73" s="425">
        <f t="shared" si="7"/>
        <v>1</v>
      </c>
      <c r="AB73" s="355"/>
      <c r="AC73" s="355"/>
      <c r="AD73" s="355"/>
    </row>
    <row r="74" spans="1:30" s="21" customFormat="1" ht="12.95" customHeight="1" x14ac:dyDescent="0.15">
      <c r="A74" s="982"/>
      <c r="B74" s="387">
        <v>10</v>
      </c>
      <c r="C74" s="40"/>
      <c r="D74" s="41" t="s">
        <v>58</v>
      </c>
      <c r="E74" s="423" t="s">
        <v>104</v>
      </c>
      <c r="F74" s="555" t="s">
        <v>122</v>
      </c>
      <c r="G74" s="556" t="s">
        <v>122</v>
      </c>
      <c r="H74" s="528" t="s">
        <v>122</v>
      </c>
      <c r="I74" s="528" t="s">
        <v>122</v>
      </c>
      <c r="J74" s="528" t="s">
        <v>122</v>
      </c>
      <c r="K74" s="528" t="s">
        <v>122</v>
      </c>
      <c r="L74" s="528" t="s">
        <v>220</v>
      </c>
      <c r="M74" s="528" t="s">
        <v>220</v>
      </c>
      <c r="N74" s="528" t="s">
        <v>220</v>
      </c>
      <c r="O74" s="528" t="s">
        <v>220</v>
      </c>
      <c r="P74" s="528" t="s">
        <v>220</v>
      </c>
      <c r="Q74" s="582" t="s">
        <v>220</v>
      </c>
      <c r="R74" s="369" t="s">
        <v>122</v>
      </c>
      <c r="S74" s="372" t="s">
        <v>122</v>
      </c>
      <c r="T74" s="372" t="s">
        <v>122</v>
      </c>
      <c r="U74" s="1004" t="str">
        <f t="shared" si="4"/>
        <v>-</v>
      </c>
      <c r="V74" s="1005"/>
      <c r="W74" s="1006" t="str">
        <f t="shared" si="5"/>
        <v>-</v>
      </c>
      <c r="X74" s="1005"/>
      <c r="Y74" s="1006" t="str">
        <f t="shared" si="6"/>
        <v>-</v>
      </c>
      <c r="Z74" s="1005"/>
      <c r="AA74" s="425">
        <f t="shared" si="7"/>
        <v>0</v>
      </c>
      <c r="AB74" s="355"/>
      <c r="AC74" s="355"/>
      <c r="AD74" s="355"/>
    </row>
    <row r="75" spans="1:30" s="21" customFormat="1" ht="12.95" customHeight="1" x14ac:dyDescent="0.15">
      <c r="A75" s="982"/>
      <c r="B75" s="387">
        <v>11</v>
      </c>
      <c r="C75" s="40"/>
      <c r="D75" s="41" t="s">
        <v>82</v>
      </c>
      <c r="E75" s="423" t="s">
        <v>104</v>
      </c>
      <c r="F75" s="525" t="s">
        <v>122</v>
      </c>
      <c r="G75" s="526" t="s">
        <v>122</v>
      </c>
      <c r="H75" s="527" t="s">
        <v>122</v>
      </c>
      <c r="I75" s="527" t="s">
        <v>122</v>
      </c>
      <c r="J75" s="527" t="s">
        <v>122</v>
      </c>
      <c r="K75" s="527" t="s">
        <v>122</v>
      </c>
      <c r="L75" s="527" t="s">
        <v>220</v>
      </c>
      <c r="M75" s="527" t="s">
        <v>220</v>
      </c>
      <c r="N75" s="527" t="s">
        <v>220</v>
      </c>
      <c r="O75" s="527" t="s">
        <v>220</v>
      </c>
      <c r="P75" s="527" t="s">
        <v>220</v>
      </c>
      <c r="Q75" s="581" t="s">
        <v>220</v>
      </c>
      <c r="R75" s="369" t="s">
        <v>122</v>
      </c>
      <c r="S75" s="372" t="s">
        <v>122</v>
      </c>
      <c r="T75" s="372" t="s">
        <v>122</v>
      </c>
      <c r="U75" s="1004" t="str">
        <f t="shared" si="4"/>
        <v>-</v>
      </c>
      <c r="V75" s="1005"/>
      <c r="W75" s="1006" t="str">
        <f t="shared" si="5"/>
        <v>-</v>
      </c>
      <c r="X75" s="1005"/>
      <c r="Y75" s="1006" t="str">
        <f t="shared" si="6"/>
        <v>-</v>
      </c>
      <c r="Z75" s="1005"/>
      <c r="AA75" s="425">
        <f t="shared" si="7"/>
        <v>0</v>
      </c>
      <c r="AB75" s="355"/>
      <c r="AC75" s="355"/>
      <c r="AD75" s="355"/>
    </row>
    <row r="76" spans="1:30" s="21" customFormat="1" ht="12.95" customHeight="1" x14ac:dyDescent="0.15">
      <c r="A76" s="982"/>
      <c r="B76" s="387">
        <v>12</v>
      </c>
      <c r="C76" s="40"/>
      <c r="D76" s="41" t="s">
        <v>60</v>
      </c>
      <c r="E76" s="423" t="s">
        <v>104</v>
      </c>
      <c r="F76" s="555" t="s">
        <v>122</v>
      </c>
      <c r="G76" s="556" t="s">
        <v>122</v>
      </c>
      <c r="H76" s="528" t="s">
        <v>122</v>
      </c>
      <c r="I76" s="528" t="s">
        <v>122</v>
      </c>
      <c r="J76" s="528" t="s">
        <v>122</v>
      </c>
      <c r="K76" s="528" t="s">
        <v>122</v>
      </c>
      <c r="L76" s="528" t="s">
        <v>220</v>
      </c>
      <c r="M76" s="528" t="s">
        <v>220</v>
      </c>
      <c r="N76" s="528" t="s">
        <v>220</v>
      </c>
      <c r="O76" s="528" t="s">
        <v>220</v>
      </c>
      <c r="P76" s="528" t="s">
        <v>220</v>
      </c>
      <c r="Q76" s="582" t="s">
        <v>220</v>
      </c>
      <c r="R76" s="369" t="s">
        <v>122</v>
      </c>
      <c r="S76" s="372" t="s">
        <v>122</v>
      </c>
      <c r="T76" s="372" t="s">
        <v>122</v>
      </c>
      <c r="U76" s="1004" t="str">
        <f t="shared" si="4"/>
        <v>-</v>
      </c>
      <c r="V76" s="1005"/>
      <c r="W76" s="1006" t="str">
        <f t="shared" si="5"/>
        <v>-</v>
      </c>
      <c r="X76" s="1005"/>
      <c r="Y76" s="1006" t="str">
        <f t="shared" si="6"/>
        <v>-</v>
      </c>
      <c r="Z76" s="1005"/>
      <c r="AA76" s="425">
        <f t="shared" si="7"/>
        <v>0</v>
      </c>
      <c r="AB76" s="355"/>
      <c r="AC76" s="355"/>
      <c r="AD76" s="355"/>
    </row>
    <row r="77" spans="1:30" s="21" customFormat="1" ht="12.95" customHeight="1" x14ac:dyDescent="0.15">
      <c r="A77" s="982"/>
      <c r="B77" s="387">
        <v>13</v>
      </c>
      <c r="C77" s="40"/>
      <c r="D77" s="41" t="s">
        <v>343</v>
      </c>
      <c r="E77" s="423" t="s">
        <v>104</v>
      </c>
      <c r="F77" s="555" t="s">
        <v>122</v>
      </c>
      <c r="G77" s="556" t="s">
        <v>122</v>
      </c>
      <c r="H77" s="528" t="s">
        <v>122</v>
      </c>
      <c r="I77" s="528" t="s">
        <v>122</v>
      </c>
      <c r="J77" s="528" t="s">
        <v>122</v>
      </c>
      <c r="K77" s="528" t="s">
        <v>122</v>
      </c>
      <c r="L77" s="528" t="s">
        <v>122</v>
      </c>
      <c r="M77" s="528" t="s">
        <v>122</v>
      </c>
      <c r="N77" s="528" t="s">
        <v>122</v>
      </c>
      <c r="O77" s="528" t="s">
        <v>122</v>
      </c>
      <c r="P77" s="528" t="s">
        <v>122</v>
      </c>
      <c r="Q77" s="582" t="s">
        <v>122</v>
      </c>
      <c r="R77" s="369" t="s">
        <v>122</v>
      </c>
      <c r="S77" s="372" t="s">
        <v>122</v>
      </c>
      <c r="T77" s="372" t="s">
        <v>122</v>
      </c>
      <c r="U77" s="1004" t="str">
        <f t="shared" si="4"/>
        <v>-</v>
      </c>
      <c r="V77" s="1005"/>
      <c r="W77" s="1006" t="str">
        <f t="shared" si="5"/>
        <v>-</v>
      </c>
      <c r="X77" s="1005"/>
      <c r="Y77" s="1006" t="str">
        <f t="shared" si="6"/>
        <v>-</v>
      </c>
      <c r="Z77" s="1005"/>
      <c r="AA77" s="425">
        <f t="shared" si="7"/>
        <v>0</v>
      </c>
      <c r="AB77" s="355"/>
      <c r="AC77" s="355"/>
      <c r="AD77" s="355"/>
    </row>
    <row r="78" spans="1:30" s="21" customFormat="1" ht="12.95" customHeight="1" x14ac:dyDescent="0.15">
      <c r="A78" s="982"/>
      <c r="B78" s="387">
        <v>14</v>
      </c>
      <c r="C78" s="40"/>
      <c r="D78" s="41" t="s">
        <v>62</v>
      </c>
      <c r="E78" s="423" t="s">
        <v>104</v>
      </c>
      <c r="F78" s="555" t="s">
        <v>122</v>
      </c>
      <c r="G78" s="556" t="s">
        <v>122</v>
      </c>
      <c r="H78" s="528" t="s">
        <v>122</v>
      </c>
      <c r="I78" s="528" t="s">
        <v>122</v>
      </c>
      <c r="J78" s="528" t="s">
        <v>122</v>
      </c>
      <c r="K78" s="528" t="s">
        <v>122</v>
      </c>
      <c r="L78" s="528" t="s">
        <v>122</v>
      </c>
      <c r="M78" s="528" t="s">
        <v>122</v>
      </c>
      <c r="N78" s="528" t="s">
        <v>122</v>
      </c>
      <c r="O78" s="528" t="s">
        <v>122</v>
      </c>
      <c r="P78" s="528" t="s">
        <v>122</v>
      </c>
      <c r="Q78" s="582" t="s">
        <v>122</v>
      </c>
      <c r="R78" s="369" t="s">
        <v>122</v>
      </c>
      <c r="S78" s="372" t="s">
        <v>122</v>
      </c>
      <c r="T78" s="372" t="s">
        <v>122</v>
      </c>
      <c r="U78" s="1004" t="str">
        <f t="shared" si="4"/>
        <v>-</v>
      </c>
      <c r="V78" s="1005"/>
      <c r="W78" s="1006" t="str">
        <f t="shared" si="5"/>
        <v>-</v>
      </c>
      <c r="X78" s="1005"/>
      <c r="Y78" s="1006" t="str">
        <f t="shared" si="6"/>
        <v>-</v>
      </c>
      <c r="Z78" s="1005"/>
      <c r="AA78" s="425">
        <f t="shared" si="7"/>
        <v>0</v>
      </c>
      <c r="AB78" s="355"/>
      <c r="AC78" s="355"/>
      <c r="AD78" s="355"/>
    </row>
    <row r="79" spans="1:30" s="21" customFormat="1" ht="12.95" customHeight="1" x14ac:dyDescent="0.15">
      <c r="A79" s="982"/>
      <c r="B79" s="387">
        <v>15</v>
      </c>
      <c r="C79" s="40"/>
      <c r="D79" s="41" t="s">
        <v>63</v>
      </c>
      <c r="E79" s="423" t="s">
        <v>220</v>
      </c>
      <c r="F79" s="555" t="s">
        <v>122</v>
      </c>
      <c r="G79" s="556" t="s">
        <v>122</v>
      </c>
      <c r="H79" s="528" t="s">
        <v>122</v>
      </c>
      <c r="I79" s="528" t="s">
        <v>122</v>
      </c>
      <c r="J79" s="528" t="s">
        <v>122</v>
      </c>
      <c r="K79" s="528" t="s">
        <v>122</v>
      </c>
      <c r="L79" s="528" t="s">
        <v>220</v>
      </c>
      <c r="M79" s="528" t="s">
        <v>220</v>
      </c>
      <c r="N79" s="528" t="s">
        <v>220</v>
      </c>
      <c r="O79" s="528" t="s">
        <v>220</v>
      </c>
      <c r="P79" s="528" t="s">
        <v>220</v>
      </c>
      <c r="Q79" s="582" t="s">
        <v>220</v>
      </c>
      <c r="R79" s="369" t="s">
        <v>122</v>
      </c>
      <c r="S79" s="372" t="s">
        <v>122</v>
      </c>
      <c r="T79" s="372" t="s">
        <v>122</v>
      </c>
      <c r="U79" s="1004" t="str">
        <f t="shared" si="4"/>
        <v>-</v>
      </c>
      <c r="V79" s="1005"/>
      <c r="W79" s="1006" t="str">
        <f t="shared" si="5"/>
        <v>-</v>
      </c>
      <c r="X79" s="1005"/>
      <c r="Y79" s="1006" t="str">
        <f t="shared" si="6"/>
        <v>-</v>
      </c>
      <c r="Z79" s="1005"/>
      <c r="AA79" s="425">
        <f t="shared" si="7"/>
        <v>0</v>
      </c>
      <c r="AB79" s="355"/>
      <c r="AC79" s="355"/>
      <c r="AD79" s="355"/>
    </row>
    <row r="80" spans="1:30" s="21" customFormat="1" ht="12.95" customHeight="1" x14ac:dyDescent="0.15">
      <c r="A80" s="982"/>
      <c r="B80" s="387">
        <v>16</v>
      </c>
      <c r="C80" s="40"/>
      <c r="D80" s="49" t="s">
        <v>64</v>
      </c>
      <c r="E80" s="423" t="s">
        <v>104</v>
      </c>
      <c r="F80" s="545" t="s">
        <v>122</v>
      </c>
      <c r="G80" s="583" t="s">
        <v>122</v>
      </c>
      <c r="H80" s="547" t="s">
        <v>122</v>
      </c>
      <c r="I80" s="547" t="s">
        <v>122</v>
      </c>
      <c r="J80" s="547" t="s">
        <v>122</v>
      </c>
      <c r="K80" s="547" t="s">
        <v>122</v>
      </c>
      <c r="L80" s="547" t="s">
        <v>122</v>
      </c>
      <c r="M80" s="547" t="s">
        <v>122</v>
      </c>
      <c r="N80" s="547" t="s">
        <v>122</v>
      </c>
      <c r="O80" s="547" t="s">
        <v>122</v>
      </c>
      <c r="P80" s="547" t="s">
        <v>122</v>
      </c>
      <c r="Q80" s="584" t="s">
        <v>122</v>
      </c>
      <c r="R80" s="369" t="s">
        <v>122</v>
      </c>
      <c r="S80" s="372" t="s">
        <v>122</v>
      </c>
      <c r="T80" s="372" t="s">
        <v>122</v>
      </c>
      <c r="U80" s="1004" t="str">
        <f t="shared" si="4"/>
        <v>-</v>
      </c>
      <c r="V80" s="1005"/>
      <c r="W80" s="1006" t="str">
        <f t="shared" si="5"/>
        <v>-</v>
      </c>
      <c r="X80" s="1005"/>
      <c r="Y80" s="1006" t="str">
        <f t="shared" si="6"/>
        <v>-</v>
      </c>
      <c r="Z80" s="1005"/>
      <c r="AA80" s="425">
        <f t="shared" si="7"/>
        <v>0</v>
      </c>
      <c r="AB80" s="355"/>
      <c r="AC80" s="355"/>
      <c r="AD80" s="355"/>
    </row>
    <row r="81" spans="1:30" s="21" customFormat="1" ht="12.95" customHeight="1" x14ac:dyDescent="0.15">
      <c r="A81" s="982"/>
      <c r="B81" s="387">
        <v>17</v>
      </c>
      <c r="C81" s="40"/>
      <c r="D81" s="26" t="s">
        <v>280</v>
      </c>
      <c r="E81" s="423" t="s">
        <v>104</v>
      </c>
      <c r="F81" s="525">
        <v>17</v>
      </c>
      <c r="G81" s="526">
        <v>21</v>
      </c>
      <c r="H81" s="527">
        <v>26</v>
      </c>
      <c r="I81" s="527">
        <v>29</v>
      </c>
      <c r="J81" s="527">
        <v>27</v>
      </c>
      <c r="K81" s="527">
        <v>23</v>
      </c>
      <c r="L81" s="528">
        <v>25</v>
      </c>
      <c r="M81" s="528">
        <v>27</v>
      </c>
      <c r="N81" s="528">
        <v>28</v>
      </c>
      <c r="O81" s="528">
        <v>31</v>
      </c>
      <c r="P81" s="528">
        <v>31</v>
      </c>
      <c r="Q81" s="582">
        <v>26</v>
      </c>
      <c r="R81" s="369" t="s">
        <v>122</v>
      </c>
      <c r="S81" s="372" t="s">
        <v>122</v>
      </c>
      <c r="T81" s="372" t="s">
        <v>122</v>
      </c>
      <c r="U81" s="1004" t="str">
        <f>U49</f>
        <v>31</v>
      </c>
      <c r="V81" s="1005"/>
      <c r="W81" s="1006" t="str">
        <f>W49</f>
        <v>17</v>
      </c>
      <c r="X81" s="1005"/>
      <c r="Y81" s="1006" t="str">
        <f>Y49</f>
        <v>26</v>
      </c>
      <c r="Z81" s="1005"/>
      <c r="AA81" s="425">
        <f t="shared" si="7"/>
        <v>12</v>
      </c>
      <c r="AB81" s="355"/>
      <c r="AC81" s="355"/>
      <c r="AD81" s="355"/>
    </row>
    <row r="82" spans="1:30" s="21" customFormat="1" ht="12.95" customHeight="1" x14ac:dyDescent="0.15">
      <c r="A82" s="982"/>
      <c r="B82" s="387">
        <v>18</v>
      </c>
      <c r="C82" s="40"/>
      <c r="D82" s="49" t="s">
        <v>43</v>
      </c>
      <c r="E82" s="423" t="s">
        <v>104</v>
      </c>
      <c r="F82" s="558">
        <v>2.5999999999999999E-2</v>
      </c>
      <c r="G82" s="541">
        <v>2.3E-2</v>
      </c>
      <c r="H82" s="543">
        <v>1.7000000000000001E-2</v>
      </c>
      <c r="I82" s="543">
        <v>3.3000000000000002E-2</v>
      </c>
      <c r="J82" s="543">
        <v>1.4E-2</v>
      </c>
      <c r="K82" s="543">
        <v>2.7E-2</v>
      </c>
      <c r="L82" s="542">
        <v>0.02</v>
      </c>
      <c r="M82" s="542">
        <v>2.5999999999999999E-2</v>
      </c>
      <c r="N82" s="542">
        <v>3.6999999999999998E-2</v>
      </c>
      <c r="O82" s="542">
        <v>6.9000000000000006E-2</v>
      </c>
      <c r="P82" s="542">
        <v>0.06</v>
      </c>
      <c r="Q82" s="580">
        <v>4.3999999999999997E-2</v>
      </c>
      <c r="R82" s="369" t="s">
        <v>122</v>
      </c>
      <c r="S82" s="372" t="s">
        <v>122</v>
      </c>
      <c r="T82" s="372" t="s">
        <v>122</v>
      </c>
      <c r="U82" s="1004" t="str">
        <f>U47</f>
        <v>0.069</v>
      </c>
      <c r="V82" s="1005"/>
      <c r="W82" s="1006" t="str">
        <f>W47</f>
        <v>0.014</v>
      </c>
      <c r="X82" s="1005"/>
      <c r="Y82" s="1006" t="str">
        <f>Y47</f>
        <v>0.033</v>
      </c>
      <c r="Z82" s="1005"/>
      <c r="AA82" s="425">
        <f t="shared" si="7"/>
        <v>12</v>
      </c>
      <c r="AB82" s="372"/>
      <c r="AC82" s="355"/>
      <c r="AD82" s="355"/>
    </row>
    <row r="83" spans="1:30" s="21" customFormat="1" ht="12.95" customHeight="1" x14ac:dyDescent="0.15">
      <c r="A83" s="982"/>
      <c r="B83" s="387">
        <v>19</v>
      </c>
      <c r="C83" s="40"/>
      <c r="D83" s="41" t="s">
        <v>65</v>
      </c>
      <c r="E83" s="423" t="s">
        <v>104</v>
      </c>
      <c r="F83" s="545" t="s">
        <v>122</v>
      </c>
      <c r="G83" s="583" t="s">
        <v>122</v>
      </c>
      <c r="H83" s="547" t="s">
        <v>122</v>
      </c>
      <c r="I83" s="548">
        <v>2.5</v>
      </c>
      <c r="J83" s="547" t="s">
        <v>122</v>
      </c>
      <c r="K83" s="547" t="s">
        <v>122</v>
      </c>
      <c r="L83" s="547" t="s">
        <v>122</v>
      </c>
      <c r="M83" s="547" t="s">
        <v>122</v>
      </c>
      <c r="N83" s="547" t="s">
        <v>122</v>
      </c>
      <c r="O83" s="547" t="s">
        <v>122</v>
      </c>
      <c r="P83" s="547" t="s">
        <v>122</v>
      </c>
      <c r="Q83" s="584" t="s">
        <v>122</v>
      </c>
      <c r="R83" s="369" t="s">
        <v>1525</v>
      </c>
      <c r="S83" s="372" t="s">
        <v>1525</v>
      </c>
      <c r="T83" s="372" t="s">
        <v>1525</v>
      </c>
      <c r="U83" s="1004" t="str">
        <f t="shared" si="4"/>
        <v>2.5</v>
      </c>
      <c r="V83" s="1005"/>
      <c r="W83" s="1006" t="str">
        <f t="shared" si="5"/>
        <v>-</v>
      </c>
      <c r="X83" s="1005"/>
      <c r="Y83" s="1006" t="str">
        <f t="shared" si="6"/>
        <v>-</v>
      </c>
      <c r="Z83" s="1005"/>
      <c r="AA83" s="425">
        <f t="shared" si="7"/>
        <v>1</v>
      </c>
      <c r="AB83" s="355"/>
      <c r="AC83" s="355"/>
      <c r="AD83" s="355"/>
    </row>
    <row r="84" spans="1:30" s="21" customFormat="1" ht="12.95" customHeight="1" x14ac:dyDescent="0.15">
      <c r="A84" s="982"/>
      <c r="B84" s="387">
        <v>20</v>
      </c>
      <c r="C84" s="40"/>
      <c r="D84" s="41" t="s">
        <v>66</v>
      </c>
      <c r="E84" s="423" t="s">
        <v>104</v>
      </c>
      <c r="F84" s="555" t="s">
        <v>122</v>
      </c>
      <c r="G84" s="556" t="s">
        <v>122</v>
      </c>
      <c r="H84" s="528" t="s">
        <v>122</v>
      </c>
      <c r="I84" s="527" t="s">
        <v>366</v>
      </c>
      <c r="J84" s="528" t="s">
        <v>122</v>
      </c>
      <c r="K84" s="528" t="s">
        <v>122</v>
      </c>
      <c r="L84" s="528" t="s">
        <v>122</v>
      </c>
      <c r="M84" s="528" t="s">
        <v>122</v>
      </c>
      <c r="N84" s="528" t="s">
        <v>122</v>
      </c>
      <c r="O84" s="528" t="s">
        <v>122</v>
      </c>
      <c r="P84" s="528" t="s">
        <v>122</v>
      </c>
      <c r="Q84" s="582" t="s">
        <v>122</v>
      </c>
      <c r="R84" s="369" t="s">
        <v>366</v>
      </c>
      <c r="S84" s="372" t="s">
        <v>366</v>
      </c>
      <c r="T84" s="372" t="s">
        <v>366</v>
      </c>
      <c r="U84" s="1004" t="str">
        <f t="shared" si="4"/>
        <v>&lt;0.001</v>
      </c>
      <c r="V84" s="1005"/>
      <c r="W84" s="1006" t="str">
        <f t="shared" si="5"/>
        <v>-</v>
      </c>
      <c r="X84" s="1005"/>
      <c r="Y84" s="1006" t="str">
        <f t="shared" si="6"/>
        <v>-</v>
      </c>
      <c r="Z84" s="1005"/>
      <c r="AA84" s="425">
        <f t="shared" si="7"/>
        <v>1</v>
      </c>
      <c r="AB84" s="355"/>
      <c r="AC84" s="355"/>
      <c r="AD84" s="355"/>
    </row>
    <row r="85" spans="1:30" s="21" customFormat="1" ht="12.95" customHeight="1" x14ac:dyDescent="0.15">
      <c r="A85" s="982"/>
      <c r="B85" s="387">
        <v>21</v>
      </c>
      <c r="C85" s="40"/>
      <c r="D85" s="41" t="s">
        <v>345</v>
      </c>
      <c r="E85" s="423" t="s">
        <v>104</v>
      </c>
      <c r="F85" s="555" t="s">
        <v>122</v>
      </c>
      <c r="G85" s="556" t="s">
        <v>122</v>
      </c>
      <c r="H85" s="528" t="s">
        <v>122</v>
      </c>
      <c r="I85" s="527" t="s">
        <v>366</v>
      </c>
      <c r="J85" s="528" t="s">
        <v>122</v>
      </c>
      <c r="K85" s="528" t="s">
        <v>122</v>
      </c>
      <c r="L85" s="528" t="s">
        <v>122</v>
      </c>
      <c r="M85" s="528" t="s">
        <v>122</v>
      </c>
      <c r="N85" s="528" t="s">
        <v>122</v>
      </c>
      <c r="O85" s="528" t="s">
        <v>122</v>
      </c>
      <c r="P85" s="528" t="s">
        <v>122</v>
      </c>
      <c r="Q85" s="582" t="s">
        <v>122</v>
      </c>
      <c r="R85" s="369" t="s">
        <v>366</v>
      </c>
      <c r="S85" s="372" t="s">
        <v>366</v>
      </c>
      <c r="T85" s="372" t="s">
        <v>366</v>
      </c>
      <c r="U85" s="1004" t="str">
        <f t="shared" si="4"/>
        <v>&lt;0.001</v>
      </c>
      <c r="V85" s="1005"/>
      <c r="W85" s="1006" t="str">
        <f t="shared" si="5"/>
        <v>-</v>
      </c>
      <c r="X85" s="1005"/>
      <c r="Y85" s="1006" t="str">
        <f t="shared" si="6"/>
        <v>-</v>
      </c>
      <c r="Z85" s="1005"/>
      <c r="AA85" s="425">
        <f t="shared" si="7"/>
        <v>1</v>
      </c>
      <c r="AB85" s="355"/>
      <c r="AC85" s="355"/>
      <c r="AD85" s="355"/>
    </row>
    <row r="86" spans="1:30" s="21" customFormat="1" ht="12.95" customHeight="1" x14ac:dyDescent="0.15">
      <c r="A86" s="982"/>
      <c r="B86" s="387">
        <v>22</v>
      </c>
      <c r="C86" s="40"/>
      <c r="D86" s="49" t="s">
        <v>93</v>
      </c>
      <c r="E86" s="423" t="s">
        <v>104</v>
      </c>
      <c r="F86" s="545" t="s">
        <v>122</v>
      </c>
      <c r="G86" s="583" t="s">
        <v>122</v>
      </c>
      <c r="H86" s="547" t="s">
        <v>122</v>
      </c>
      <c r="I86" s="548">
        <v>5.0999999999999996</v>
      </c>
      <c r="J86" s="547" t="s">
        <v>122</v>
      </c>
      <c r="K86" s="547" t="s">
        <v>122</v>
      </c>
      <c r="L86" s="547" t="s">
        <v>122</v>
      </c>
      <c r="M86" s="547" t="s">
        <v>122</v>
      </c>
      <c r="N86" s="547" t="s">
        <v>122</v>
      </c>
      <c r="O86" s="547" t="s">
        <v>122</v>
      </c>
      <c r="P86" s="547" t="s">
        <v>122</v>
      </c>
      <c r="Q86" s="584" t="s">
        <v>122</v>
      </c>
      <c r="R86" s="369" t="s">
        <v>1526</v>
      </c>
      <c r="S86" s="372" t="s">
        <v>1526</v>
      </c>
      <c r="T86" s="372" t="s">
        <v>1526</v>
      </c>
      <c r="U86" s="1004" t="str">
        <f t="shared" si="4"/>
        <v>5.1</v>
      </c>
      <c r="V86" s="1005"/>
      <c r="W86" s="1006" t="str">
        <f t="shared" si="5"/>
        <v>-</v>
      </c>
      <c r="X86" s="1005"/>
      <c r="Y86" s="1006" t="str">
        <f t="shared" si="6"/>
        <v>-</v>
      </c>
      <c r="Z86" s="1005"/>
      <c r="AA86" s="425">
        <f t="shared" si="7"/>
        <v>1</v>
      </c>
      <c r="AB86" s="355"/>
      <c r="AC86" s="355"/>
      <c r="AD86" s="355"/>
    </row>
    <row r="87" spans="1:30" s="21" customFormat="1" ht="12.95" customHeight="1" x14ac:dyDescent="0.15">
      <c r="A87" s="982"/>
      <c r="B87" s="387">
        <v>23</v>
      </c>
      <c r="C87" s="40"/>
      <c r="D87" s="41" t="s">
        <v>347</v>
      </c>
      <c r="E87" s="423" t="s">
        <v>220</v>
      </c>
      <c r="F87" s="555" t="s">
        <v>122</v>
      </c>
      <c r="G87" s="556" t="s">
        <v>122</v>
      </c>
      <c r="H87" s="528" t="s">
        <v>122</v>
      </c>
      <c r="I87" s="527">
        <v>3</v>
      </c>
      <c r="J87" s="528" t="s">
        <v>122</v>
      </c>
      <c r="K87" s="528" t="s">
        <v>122</v>
      </c>
      <c r="L87" s="528" t="s">
        <v>122</v>
      </c>
      <c r="M87" s="528" t="s">
        <v>122</v>
      </c>
      <c r="N87" s="528" t="s">
        <v>122</v>
      </c>
      <c r="O87" s="528" t="s">
        <v>122</v>
      </c>
      <c r="P87" s="528" t="s">
        <v>122</v>
      </c>
      <c r="Q87" s="582" t="s">
        <v>122</v>
      </c>
      <c r="R87" s="369" t="s">
        <v>1527</v>
      </c>
      <c r="S87" s="372" t="s">
        <v>1527</v>
      </c>
      <c r="T87" s="372" t="s">
        <v>1527</v>
      </c>
      <c r="U87" s="1004" t="str">
        <f t="shared" si="4"/>
        <v>3</v>
      </c>
      <c r="V87" s="1005"/>
      <c r="W87" s="1006" t="str">
        <f t="shared" si="5"/>
        <v>-</v>
      </c>
      <c r="X87" s="1005"/>
      <c r="Y87" s="1006" t="str">
        <f t="shared" si="6"/>
        <v>-</v>
      </c>
      <c r="Z87" s="1005"/>
      <c r="AA87" s="425">
        <f t="shared" si="7"/>
        <v>1</v>
      </c>
      <c r="AB87" s="355"/>
      <c r="AC87" s="355"/>
      <c r="AD87" s="355"/>
    </row>
    <row r="88" spans="1:30" s="21" customFormat="1" ht="12.95" customHeight="1" x14ac:dyDescent="0.15">
      <c r="A88" s="982"/>
      <c r="B88" s="387">
        <v>24</v>
      </c>
      <c r="C88" s="40"/>
      <c r="D88" s="49" t="s">
        <v>45</v>
      </c>
      <c r="E88" s="423" t="s">
        <v>104</v>
      </c>
      <c r="F88" s="525">
        <v>76</v>
      </c>
      <c r="G88" s="526">
        <v>57</v>
      </c>
      <c r="H88" s="527">
        <v>79</v>
      </c>
      <c r="I88" s="527">
        <v>85</v>
      </c>
      <c r="J88" s="527">
        <v>89</v>
      </c>
      <c r="K88" s="527">
        <v>70</v>
      </c>
      <c r="L88" s="528">
        <v>78</v>
      </c>
      <c r="M88" s="528">
        <v>84</v>
      </c>
      <c r="N88" s="528">
        <v>83</v>
      </c>
      <c r="O88" s="528">
        <v>94</v>
      </c>
      <c r="P88" s="528">
        <v>91</v>
      </c>
      <c r="Q88" s="582">
        <v>82</v>
      </c>
      <c r="R88" s="369" t="s">
        <v>122</v>
      </c>
      <c r="S88" s="372" t="s">
        <v>122</v>
      </c>
      <c r="T88" s="372" t="s">
        <v>122</v>
      </c>
      <c r="U88" s="1004" t="str">
        <f>U50</f>
        <v>94</v>
      </c>
      <c r="V88" s="1005"/>
      <c r="W88" s="1006" t="str">
        <f>W50</f>
        <v>57</v>
      </c>
      <c r="X88" s="1005"/>
      <c r="Y88" s="1006" t="str">
        <f>Y50</f>
        <v>81</v>
      </c>
      <c r="Z88" s="1005"/>
      <c r="AA88" s="425">
        <f t="shared" si="7"/>
        <v>12</v>
      </c>
      <c r="AB88" s="355"/>
      <c r="AC88" s="355"/>
      <c r="AD88" s="355"/>
    </row>
    <row r="89" spans="1:30" s="21" customFormat="1" ht="12.95" customHeight="1" x14ac:dyDescent="0.15">
      <c r="A89" s="982"/>
      <c r="B89" s="387">
        <v>25</v>
      </c>
      <c r="C89" s="40"/>
      <c r="D89" s="49" t="s">
        <v>52</v>
      </c>
      <c r="E89" s="423" t="s">
        <v>106</v>
      </c>
      <c r="F89" s="525">
        <v>11</v>
      </c>
      <c r="G89" s="546">
        <v>9</v>
      </c>
      <c r="H89" s="548">
        <v>6.9</v>
      </c>
      <c r="I89" s="548">
        <v>4.7</v>
      </c>
      <c r="J89" s="548">
        <v>5.3</v>
      </c>
      <c r="K89" s="527">
        <v>15</v>
      </c>
      <c r="L89" s="547">
        <v>4.3</v>
      </c>
      <c r="M89" s="547">
        <v>3.4</v>
      </c>
      <c r="N89" s="547">
        <v>3.5</v>
      </c>
      <c r="O89" s="547">
        <v>6.4</v>
      </c>
      <c r="P89" s="547">
        <v>4.0999999999999996</v>
      </c>
      <c r="Q89" s="584">
        <v>5.3</v>
      </c>
      <c r="R89" s="369" t="s">
        <v>122</v>
      </c>
      <c r="S89" s="372" t="s">
        <v>122</v>
      </c>
      <c r="T89" s="372" t="s">
        <v>122</v>
      </c>
      <c r="U89" s="1004" t="str">
        <f>U61</f>
        <v>15</v>
      </c>
      <c r="V89" s="1005"/>
      <c r="W89" s="1006" t="str">
        <f>W61</f>
        <v>3.4</v>
      </c>
      <c r="X89" s="1005"/>
      <c r="Y89" s="1006" t="str">
        <f>Y61</f>
        <v>6.6</v>
      </c>
      <c r="Z89" s="1005"/>
      <c r="AA89" s="425">
        <f t="shared" si="7"/>
        <v>12</v>
      </c>
      <c r="AB89" s="355"/>
      <c r="AC89" s="355"/>
      <c r="AD89" s="355"/>
    </row>
    <row r="90" spans="1:30" s="21" customFormat="1" ht="12.95" customHeight="1" x14ac:dyDescent="0.15">
      <c r="A90" s="982"/>
      <c r="B90" s="387">
        <v>26</v>
      </c>
      <c r="C90" s="40"/>
      <c r="D90" s="49" t="s">
        <v>315</v>
      </c>
      <c r="E90" s="423" t="s">
        <v>220</v>
      </c>
      <c r="F90" s="559">
        <v>7</v>
      </c>
      <c r="G90" s="546">
        <v>6.8</v>
      </c>
      <c r="H90" s="548">
        <v>6.8</v>
      </c>
      <c r="I90" s="548">
        <v>6.9</v>
      </c>
      <c r="J90" s="548">
        <v>7.1</v>
      </c>
      <c r="K90" s="548">
        <v>7.3</v>
      </c>
      <c r="L90" s="547">
        <v>7.3</v>
      </c>
      <c r="M90" s="547">
        <v>7</v>
      </c>
      <c r="N90" s="547">
        <v>7.3</v>
      </c>
      <c r="O90" s="547">
        <v>7.1</v>
      </c>
      <c r="P90" s="547">
        <v>7</v>
      </c>
      <c r="Q90" s="584">
        <v>7.1</v>
      </c>
      <c r="R90" s="369" t="s">
        <v>122</v>
      </c>
      <c r="S90" s="372" t="s">
        <v>122</v>
      </c>
      <c r="T90" s="372" t="s">
        <v>122</v>
      </c>
      <c r="U90" s="1004" t="str">
        <f>U57</f>
        <v>7.3</v>
      </c>
      <c r="V90" s="1005"/>
      <c r="W90" s="1006" t="str">
        <f>W57</f>
        <v>6.8</v>
      </c>
      <c r="X90" s="1005"/>
      <c r="Y90" s="1006" t="str">
        <f>Y57</f>
        <v>7.1</v>
      </c>
      <c r="Z90" s="1005"/>
      <c r="AA90" s="425">
        <f t="shared" si="7"/>
        <v>12</v>
      </c>
      <c r="AB90" s="355"/>
      <c r="AC90" s="355"/>
      <c r="AD90" s="355"/>
    </row>
    <row r="91" spans="1:30" s="21" customFormat="1" ht="12.95" customHeight="1" x14ac:dyDescent="0.15">
      <c r="A91" s="982"/>
      <c r="B91" s="387">
        <v>27</v>
      </c>
      <c r="C91" s="40"/>
      <c r="D91" s="49" t="s">
        <v>1528</v>
      </c>
      <c r="E91" s="423" t="s">
        <v>220</v>
      </c>
      <c r="F91" s="506">
        <v>-3</v>
      </c>
      <c r="G91" s="507">
        <v>-3.1</v>
      </c>
      <c r="H91" s="508">
        <v>-2.8</v>
      </c>
      <c r="I91" s="508">
        <v>-2.5</v>
      </c>
      <c r="J91" s="508">
        <v>-2.2999999999999998</v>
      </c>
      <c r="K91" s="508">
        <v>-2.2000000000000002</v>
      </c>
      <c r="L91" s="509">
        <v>-2.2000000000000002</v>
      </c>
      <c r="M91" s="509">
        <v>-2.5</v>
      </c>
      <c r="N91" s="509">
        <v>-2.2999999999999998</v>
      </c>
      <c r="O91" s="509">
        <v>-2.5</v>
      </c>
      <c r="P91" s="509">
        <v>-2.6</v>
      </c>
      <c r="Q91" s="585">
        <v>-2.6</v>
      </c>
      <c r="R91" s="369" t="s">
        <v>1529</v>
      </c>
      <c r="S91" s="372" t="s">
        <v>1530</v>
      </c>
      <c r="T91" s="372" t="s">
        <v>1372</v>
      </c>
      <c r="U91" s="1004" t="str">
        <f t="shared" si="4"/>
        <v>-2.2</v>
      </c>
      <c r="V91" s="1005"/>
      <c r="W91" s="1006" t="str">
        <f t="shared" ref="W91:W103" si="8">IF(LEFT(R91,1)="&lt;","-",IF(AA91=1,"-",S91))</f>
        <v>-3.1</v>
      </c>
      <c r="X91" s="1005"/>
      <c r="Y91" s="1006" t="str">
        <f t="shared" ref="Y91:Y101" si="9">IF(LEFT(R91,1)="&lt;","-",IF(AA91=1,"-",T91))</f>
        <v>-2.6</v>
      </c>
      <c r="Z91" s="1005"/>
      <c r="AA91" s="425">
        <f t="shared" si="7"/>
        <v>12</v>
      </c>
      <c r="AB91" s="355"/>
      <c r="AC91" s="355"/>
      <c r="AD91" s="355"/>
    </row>
    <row r="92" spans="1:30" s="21" customFormat="1" ht="12.95" customHeight="1" x14ac:dyDescent="0.15">
      <c r="A92" s="982"/>
      <c r="B92" s="427">
        <v>28</v>
      </c>
      <c r="C92" s="40"/>
      <c r="D92" s="49" t="s">
        <v>95</v>
      </c>
      <c r="E92" s="423" t="s">
        <v>357</v>
      </c>
      <c r="F92" s="555" t="s">
        <v>122</v>
      </c>
      <c r="G92" s="526">
        <v>5700</v>
      </c>
      <c r="H92" s="528" t="s">
        <v>122</v>
      </c>
      <c r="I92" s="527">
        <v>4100</v>
      </c>
      <c r="J92" s="528" t="s">
        <v>122</v>
      </c>
      <c r="K92" s="528" t="s">
        <v>122</v>
      </c>
      <c r="L92" s="528" t="s">
        <v>122</v>
      </c>
      <c r="M92" s="528">
        <v>2600</v>
      </c>
      <c r="N92" s="528" t="s">
        <v>122</v>
      </c>
      <c r="O92" s="528" t="s">
        <v>122</v>
      </c>
      <c r="P92" s="528">
        <v>3700</v>
      </c>
      <c r="Q92" s="582" t="s">
        <v>122</v>
      </c>
      <c r="R92" s="369" t="s">
        <v>1531</v>
      </c>
      <c r="S92" s="372" t="s">
        <v>1532</v>
      </c>
      <c r="T92" s="372" t="s">
        <v>1533</v>
      </c>
      <c r="U92" s="1004" t="str">
        <f t="shared" si="4"/>
        <v>5700</v>
      </c>
      <c r="V92" s="1005"/>
      <c r="W92" s="1006" t="str">
        <f t="shared" si="8"/>
        <v>2600</v>
      </c>
      <c r="X92" s="1005"/>
      <c r="Y92" s="1006" t="str">
        <f t="shared" si="9"/>
        <v>4000</v>
      </c>
      <c r="Z92" s="1005"/>
      <c r="AA92" s="425">
        <f t="shared" si="7"/>
        <v>4</v>
      </c>
      <c r="AB92" s="355"/>
      <c r="AC92" s="355"/>
      <c r="AD92" s="355"/>
    </row>
    <row r="93" spans="1:30" s="21" customFormat="1" ht="12.95" customHeight="1" x14ac:dyDescent="0.15">
      <c r="A93" s="982"/>
      <c r="B93" s="427">
        <v>29</v>
      </c>
      <c r="C93" s="40"/>
      <c r="D93" s="26" t="s">
        <v>23</v>
      </c>
      <c r="E93" s="1" t="s">
        <v>104</v>
      </c>
      <c r="F93" s="555" t="s">
        <v>122</v>
      </c>
      <c r="G93" s="556" t="s">
        <v>122</v>
      </c>
      <c r="H93" s="528" t="s">
        <v>122</v>
      </c>
      <c r="I93" s="527" t="s">
        <v>366</v>
      </c>
      <c r="J93" s="528" t="s">
        <v>122</v>
      </c>
      <c r="K93" s="528" t="s">
        <v>122</v>
      </c>
      <c r="L93" s="528" t="s">
        <v>122</v>
      </c>
      <c r="M93" s="528" t="s">
        <v>122</v>
      </c>
      <c r="N93" s="528" t="s">
        <v>122</v>
      </c>
      <c r="O93" s="528" t="s">
        <v>122</v>
      </c>
      <c r="P93" s="528" t="s">
        <v>122</v>
      </c>
      <c r="Q93" s="529" t="s">
        <v>122</v>
      </c>
      <c r="R93" s="369" t="s">
        <v>366</v>
      </c>
      <c r="S93" s="370" t="s">
        <v>366</v>
      </c>
      <c r="T93" s="370" t="s">
        <v>366</v>
      </c>
      <c r="U93" s="1004" t="str">
        <f t="shared" si="4"/>
        <v>&lt;0.001</v>
      </c>
      <c r="V93" s="1005"/>
      <c r="W93" s="1006" t="str">
        <f t="shared" si="8"/>
        <v>-</v>
      </c>
      <c r="X93" s="1005"/>
      <c r="Y93" s="1006" t="str">
        <f t="shared" si="9"/>
        <v>-</v>
      </c>
      <c r="Z93" s="1005"/>
      <c r="AA93" s="371">
        <f t="shared" si="7"/>
        <v>1</v>
      </c>
      <c r="AB93" s="355"/>
      <c r="AC93" s="355"/>
      <c r="AD93" s="355"/>
    </row>
    <row r="94" spans="1:30" s="21" customFormat="1" ht="12.95" customHeight="1" x14ac:dyDescent="0.15">
      <c r="A94" s="982"/>
      <c r="B94" s="428">
        <v>30</v>
      </c>
      <c r="C94" s="429"/>
      <c r="D94" s="37" t="s">
        <v>39</v>
      </c>
      <c r="E94" s="430" t="s">
        <v>104</v>
      </c>
      <c r="F94" s="586">
        <v>0.21</v>
      </c>
      <c r="G94" s="587">
        <v>0.12</v>
      </c>
      <c r="H94" s="588">
        <v>0.13</v>
      </c>
      <c r="I94" s="588">
        <v>0.13</v>
      </c>
      <c r="J94" s="588">
        <v>0.09</v>
      </c>
      <c r="K94" s="588">
        <v>0.18</v>
      </c>
      <c r="L94" s="589">
        <v>0.09</v>
      </c>
      <c r="M94" s="589">
        <v>0.09</v>
      </c>
      <c r="N94" s="589">
        <v>0.08</v>
      </c>
      <c r="O94" s="589">
        <v>0.1</v>
      </c>
      <c r="P94" s="589">
        <v>0.1</v>
      </c>
      <c r="Q94" s="590">
        <v>0.12</v>
      </c>
      <c r="R94" s="431" t="s">
        <v>122</v>
      </c>
      <c r="S94" s="433" t="s">
        <v>122</v>
      </c>
      <c r="T94" s="433" t="s">
        <v>122</v>
      </c>
      <c r="U94" s="1023">
        <v>0.21</v>
      </c>
      <c r="V94" s="1024"/>
      <c r="W94" s="1006">
        <v>0.08</v>
      </c>
      <c r="X94" s="1005"/>
      <c r="Y94" s="1006">
        <v>0.12</v>
      </c>
      <c r="Z94" s="1005"/>
      <c r="AA94" s="435">
        <f t="shared" si="7"/>
        <v>12</v>
      </c>
      <c r="AB94" s="355"/>
      <c r="AC94" s="355"/>
      <c r="AD94" s="355"/>
    </row>
    <row r="95" spans="1:30" s="21" customFormat="1" ht="12.95" customHeight="1" x14ac:dyDescent="0.15">
      <c r="A95" s="1012" t="s">
        <v>124</v>
      </c>
      <c r="B95" s="1013"/>
      <c r="C95" s="5"/>
      <c r="D95" s="48" t="s">
        <v>96</v>
      </c>
      <c r="E95" s="414" t="s">
        <v>368</v>
      </c>
      <c r="F95" s="591" t="s">
        <v>122</v>
      </c>
      <c r="G95" s="521">
        <v>16</v>
      </c>
      <c r="H95" s="523" t="s">
        <v>122</v>
      </c>
      <c r="I95" s="522">
        <v>16</v>
      </c>
      <c r="J95" s="523" t="s">
        <v>122</v>
      </c>
      <c r="K95" s="523" t="s">
        <v>122</v>
      </c>
      <c r="L95" s="523" t="s">
        <v>122</v>
      </c>
      <c r="M95" s="523">
        <v>15</v>
      </c>
      <c r="N95" s="523" t="s">
        <v>122</v>
      </c>
      <c r="O95" s="523" t="s">
        <v>122</v>
      </c>
      <c r="P95" s="523">
        <v>44</v>
      </c>
      <c r="Q95" s="592" t="s">
        <v>122</v>
      </c>
      <c r="R95" s="520" t="s">
        <v>1534</v>
      </c>
      <c r="S95" s="521" t="s">
        <v>1514</v>
      </c>
      <c r="T95" s="521" t="s">
        <v>1535</v>
      </c>
      <c r="U95" s="1016" t="str">
        <f t="shared" si="4"/>
        <v>44</v>
      </c>
      <c r="V95" s="1017"/>
      <c r="W95" s="1018" t="str">
        <f t="shared" si="8"/>
        <v>15</v>
      </c>
      <c r="X95" s="1018"/>
      <c r="Y95" s="1018" t="str">
        <f t="shared" si="9"/>
        <v>23</v>
      </c>
      <c r="Z95" s="1018"/>
      <c r="AA95" s="422">
        <f t="shared" si="7"/>
        <v>4</v>
      </c>
      <c r="AB95" s="355"/>
      <c r="AC95" s="355"/>
      <c r="AD95" s="355"/>
    </row>
    <row r="96" spans="1:30" s="21" customFormat="1" ht="12.95" customHeight="1" x14ac:dyDescent="0.15">
      <c r="A96" s="1014"/>
      <c r="B96" s="1015"/>
      <c r="C96" s="6"/>
      <c r="D96" s="50" t="s">
        <v>97</v>
      </c>
      <c r="E96" s="440" t="s">
        <v>375</v>
      </c>
      <c r="F96" s="593">
        <v>12.2</v>
      </c>
      <c r="G96" s="594">
        <v>8.4</v>
      </c>
      <c r="H96" s="595">
        <v>101.2</v>
      </c>
      <c r="I96" s="595">
        <v>17.100000000000001</v>
      </c>
      <c r="J96" s="595">
        <v>56.3</v>
      </c>
      <c r="K96" s="595">
        <v>387.3</v>
      </c>
      <c r="L96" s="595">
        <v>30.5</v>
      </c>
      <c r="M96" s="595">
        <v>31.8</v>
      </c>
      <c r="N96" s="595">
        <v>88</v>
      </c>
      <c r="O96" s="595">
        <v>72.3</v>
      </c>
      <c r="P96" s="595">
        <v>21.1</v>
      </c>
      <c r="Q96" s="596">
        <v>37.9</v>
      </c>
      <c r="R96" s="445" t="s">
        <v>1536</v>
      </c>
      <c r="S96" s="442" t="s">
        <v>1537</v>
      </c>
      <c r="T96" s="442" t="s">
        <v>1538</v>
      </c>
      <c r="U96" s="1019" t="str">
        <f t="shared" si="4"/>
        <v>387.3</v>
      </c>
      <c r="V96" s="1020"/>
      <c r="W96" s="1021" t="str">
        <f t="shared" si="8"/>
        <v>8.4</v>
      </c>
      <c r="X96" s="1022"/>
      <c r="Y96" s="1021" t="str">
        <f t="shared" si="9"/>
        <v>72.0</v>
      </c>
      <c r="Z96" s="1022"/>
      <c r="AA96" s="446">
        <f t="shared" si="7"/>
        <v>12</v>
      </c>
      <c r="AB96" s="355"/>
      <c r="AC96" s="355"/>
      <c r="AD96" s="355"/>
    </row>
    <row r="97" spans="1:30" s="21" customFormat="1" ht="12.95" customHeight="1" x14ac:dyDescent="0.15">
      <c r="A97" s="950" t="s">
        <v>67</v>
      </c>
      <c r="B97" s="951"/>
      <c r="C97" s="447"/>
      <c r="D97" s="448" t="s">
        <v>390</v>
      </c>
      <c r="E97" s="449" t="s">
        <v>104</v>
      </c>
      <c r="F97" s="597" t="s">
        <v>1384</v>
      </c>
      <c r="G97" s="598">
        <v>0.02</v>
      </c>
      <c r="H97" s="599" t="s">
        <v>1384</v>
      </c>
      <c r="I97" s="599" t="s">
        <v>1384</v>
      </c>
      <c r="J97" s="599" t="s">
        <v>1384</v>
      </c>
      <c r="K97" s="599" t="s">
        <v>1384</v>
      </c>
      <c r="L97" s="600" t="s">
        <v>122</v>
      </c>
      <c r="M97" s="600" t="s">
        <v>1384</v>
      </c>
      <c r="N97" s="600">
        <v>0.05</v>
      </c>
      <c r="O97" s="600">
        <v>7.0000000000000007E-2</v>
      </c>
      <c r="P97" s="600">
        <v>0.06</v>
      </c>
      <c r="Q97" s="601">
        <v>0.03</v>
      </c>
      <c r="R97" s="420" t="s">
        <v>1539</v>
      </c>
      <c r="S97" s="421" t="s">
        <v>1384</v>
      </c>
      <c r="T97" s="421" t="s">
        <v>1540</v>
      </c>
      <c r="U97" s="1009" t="str">
        <f t="shared" si="4"/>
        <v>0.07</v>
      </c>
      <c r="V97" s="1010"/>
      <c r="W97" s="1011" t="str">
        <f t="shared" si="8"/>
        <v>&lt;0.02</v>
      </c>
      <c r="X97" s="1010"/>
      <c r="Y97" s="1011" t="str">
        <f t="shared" si="9"/>
        <v>0.02</v>
      </c>
      <c r="Z97" s="1010"/>
      <c r="AA97" s="422">
        <f t="shared" si="7"/>
        <v>11</v>
      </c>
      <c r="AB97" s="355"/>
      <c r="AC97" s="355"/>
      <c r="AD97" s="355"/>
    </row>
    <row r="98" spans="1:30" s="21" customFormat="1" ht="12.95" customHeight="1" x14ac:dyDescent="0.15">
      <c r="A98" s="952"/>
      <c r="B98" s="953"/>
      <c r="C98" s="4"/>
      <c r="D98" s="3" t="s">
        <v>393</v>
      </c>
      <c r="E98" s="451" t="s">
        <v>104</v>
      </c>
      <c r="F98" s="559" t="s">
        <v>1389</v>
      </c>
      <c r="G98" s="546" t="s">
        <v>1389</v>
      </c>
      <c r="H98" s="548">
        <v>1.1000000000000001</v>
      </c>
      <c r="I98" s="548">
        <v>0.8</v>
      </c>
      <c r="J98" s="548" t="s">
        <v>1389</v>
      </c>
      <c r="K98" s="548">
        <v>0.5</v>
      </c>
      <c r="L98" s="547">
        <v>0.7</v>
      </c>
      <c r="M98" s="547" t="s">
        <v>1389</v>
      </c>
      <c r="N98" s="547">
        <v>0.6</v>
      </c>
      <c r="O98" s="547" t="s">
        <v>1389</v>
      </c>
      <c r="P98" s="547">
        <v>0.5</v>
      </c>
      <c r="Q98" s="584" t="s">
        <v>1389</v>
      </c>
      <c r="R98" s="369" t="s">
        <v>1541</v>
      </c>
      <c r="S98" s="372" t="s">
        <v>1389</v>
      </c>
      <c r="T98" s="372" t="s">
        <v>1389</v>
      </c>
      <c r="U98" s="1004" t="str">
        <f t="shared" si="4"/>
        <v>1.1</v>
      </c>
      <c r="V98" s="1005"/>
      <c r="W98" s="1006" t="str">
        <f t="shared" si="8"/>
        <v>&lt;0.5</v>
      </c>
      <c r="X98" s="1005"/>
      <c r="Y98" s="1006" t="str">
        <f t="shared" si="9"/>
        <v>&lt;0.5</v>
      </c>
      <c r="Z98" s="1005"/>
      <c r="AA98" s="425">
        <f t="shared" si="7"/>
        <v>12</v>
      </c>
      <c r="AB98" s="355"/>
      <c r="AC98" s="355"/>
      <c r="AD98" s="355"/>
    </row>
    <row r="99" spans="1:30" s="21" customFormat="1" ht="12.95" customHeight="1" x14ac:dyDescent="0.15">
      <c r="A99" s="952"/>
      <c r="B99" s="953"/>
      <c r="C99" s="4"/>
      <c r="D99" s="452" t="s">
        <v>398</v>
      </c>
      <c r="E99" s="453" t="s">
        <v>399</v>
      </c>
      <c r="F99" s="558">
        <v>0.105</v>
      </c>
      <c r="G99" s="541">
        <v>0.104</v>
      </c>
      <c r="H99" s="543">
        <v>0.249</v>
      </c>
      <c r="I99" s="543">
        <v>0.255</v>
      </c>
      <c r="J99" s="543">
        <v>0.17100000000000001</v>
      </c>
      <c r="K99" s="543">
        <v>0.214</v>
      </c>
      <c r="L99" s="542">
        <v>0.155</v>
      </c>
      <c r="M99" s="542">
        <v>0.13300000000000001</v>
      </c>
      <c r="N99" s="542">
        <v>0.13800000000000001</v>
      </c>
      <c r="O99" s="542">
        <v>0.13200000000000001</v>
      </c>
      <c r="P99" s="542">
        <v>0.11600000000000001</v>
      </c>
      <c r="Q99" s="580">
        <v>0.13400000000000001</v>
      </c>
      <c r="R99" s="369" t="s">
        <v>1542</v>
      </c>
      <c r="S99" s="372" t="s">
        <v>1543</v>
      </c>
      <c r="T99" s="372" t="s">
        <v>1544</v>
      </c>
      <c r="U99" s="1004" t="str">
        <f t="shared" si="4"/>
        <v>0.255</v>
      </c>
      <c r="V99" s="1005"/>
      <c r="W99" s="1006" t="str">
        <f t="shared" si="8"/>
        <v>0.104</v>
      </c>
      <c r="X99" s="1005"/>
      <c r="Y99" s="1006" t="str">
        <f t="shared" si="9"/>
        <v>0.159</v>
      </c>
      <c r="Z99" s="1005"/>
      <c r="AA99" s="425">
        <f t="shared" si="7"/>
        <v>12</v>
      </c>
      <c r="AB99" s="355"/>
      <c r="AC99" s="355"/>
      <c r="AD99" s="355"/>
    </row>
    <row r="100" spans="1:30" s="21" customFormat="1" ht="12.95" customHeight="1" x14ac:dyDescent="0.15">
      <c r="A100" s="952"/>
      <c r="B100" s="953"/>
      <c r="C100" s="4"/>
      <c r="D100" s="3" t="s">
        <v>411</v>
      </c>
      <c r="E100" s="453" t="s">
        <v>104</v>
      </c>
      <c r="F100" s="525">
        <v>20</v>
      </c>
      <c r="G100" s="526">
        <v>10</v>
      </c>
      <c r="H100" s="527">
        <v>10</v>
      </c>
      <c r="I100" s="527">
        <v>9</v>
      </c>
      <c r="J100" s="527">
        <v>8</v>
      </c>
      <c r="K100" s="527">
        <v>19</v>
      </c>
      <c r="L100" s="528">
        <v>5</v>
      </c>
      <c r="M100" s="528">
        <v>4</v>
      </c>
      <c r="N100" s="528">
        <v>4</v>
      </c>
      <c r="O100" s="528">
        <v>6</v>
      </c>
      <c r="P100" s="528">
        <v>4</v>
      </c>
      <c r="Q100" s="582">
        <v>9</v>
      </c>
      <c r="R100" s="369" t="s">
        <v>1545</v>
      </c>
      <c r="S100" s="372" t="s">
        <v>1010</v>
      </c>
      <c r="T100" s="372" t="s">
        <v>1546</v>
      </c>
      <c r="U100" s="1004" t="str">
        <f t="shared" si="4"/>
        <v>20</v>
      </c>
      <c r="V100" s="1005"/>
      <c r="W100" s="1006" t="str">
        <f t="shared" si="8"/>
        <v>4</v>
      </c>
      <c r="X100" s="1005"/>
      <c r="Y100" s="1006" t="str">
        <f t="shared" si="9"/>
        <v>9</v>
      </c>
      <c r="Z100" s="1005"/>
      <c r="AA100" s="425">
        <f t="shared" si="7"/>
        <v>12</v>
      </c>
      <c r="AB100" s="355"/>
      <c r="AC100" s="355"/>
      <c r="AD100" s="355"/>
    </row>
    <row r="101" spans="1:30" s="21" customFormat="1" ht="12.95" customHeight="1" x14ac:dyDescent="0.15">
      <c r="A101" s="952"/>
      <c r="B101" s="953"/>
      <c r="C101" s="4"/>
      <c r="D101" s="3" t="s">
        <v>68</v>
      </c>
      <c r="E101" s="453" t="s">
        <v>104</v>
      </c>
      <c r="F101" s="545" t="s">
        <v>122</v>
      </c>
      <c r="G101" s="583" t="s">
        <v>122</v>
      </c>
      <c r="H101" s="547" t="s">
        <v>122</v>
      </c>
      <c r="I101" s="548">
        <v>2.4</v>
      </c>
      <c r="J101" s="547" t="s">
        <v>122</v>
      </c>
      <c r="K101" s="547" t="s">
        <v>122</v>
      </c>
      <c r="L101" s="547" t="s">
        <v>122</v>
      </c>
      <c r="M101" s="547" t="s">
        <v>122</v>
      </c>
      <c r="N101" s="547" t="s">
        <v>122</v>
      </c>
      <c r="O101" s="547" t="s">
        <v>122</v>
      </c>
      <c r="P101" s="547" t="s">
        <v>122</v>
      </c>
      <c r="Q101" s="584" t="s">
        <v>122</v>
      </c>
      <c r="R101" s="369" t="s">
        <v>1547</v>
      </c>
      <c r="S101" s="372" t="s">
        <v>1547</v>
      </c>
      <c r="T101" s="372" t="s">
        <v>1547</v>
      </c>
      <c r="U101" s="1004" t="str">
        <f t="shared" si="4"/>
        <v>2.4</v>
      </c>
      <c r="V101" s="1005"/>
      <c r="W101" s="1006" t="str">
        <f t="shared" si="8"/>
        <v>-</v>
      </c>
      <c r="X101" s="1005"/>
      <c r="Y101" s="1006" t="str">
        <f t="shared" si="9"/>
        <v>-</v>
      </c>
      <c r="Z101" s="1005"/>
      <c r="AA101" s="425">
        <f t="shared" si="7"/>
        <v>1</v>
      </c>
      <c r="AB101" s="355"/>
      <c r="AC101" s="355"/>
      <c r="AD101" s="355"/>
    </row>
    <row r="102" spans="1:30" s="21" customFormat="1" ht="12.95" customHeight="1" x14ac:dyDescent="0.15">
      <c r="A102" s="952"/>
      <c r="B102" s="953"/>
      <c r="C102" s="4"/>
      <c r="D102" s="3" t="s">
        <v>415</v>
      </c>
      <c r="E102" s="453" t="s">
        <v>104</v>
      </c>
      <c r="F102" s="559">
        <v>10.4</v>
      </c>
      <c r="G102" s="546">
        <v>9.8000000000000007</v>
      </c>
      <c r="H102" s="548">
        <v>8.5</v>
      </c>
      <c r="I102" s="548">
        <v>7.4</v>
      </c>
      <c r="J102" s="548">
        <v>7.8</v>
      </c>
      <c r="K102" s="548">
        <v>7.9</v>
      </c>
      <c r="L102" s="547">
        <v>9</v>
      </c>
      <c r="M102" s="547">
        <v>9.6</v>
      </c>
      <c r="N102" s="547">
        <v>11.6</v>
      </c>
      <c r="O102" s="547">
        <v>11.8</v>
      </c>
      <c r="P102" s="547">
        <v>11.7</v>
      </c>
      <c r="Q102" s="584">
        <v>11</v>
      </c>
      <c r="R102" s="369" t="s">
        <v>1548</v>
      </c>
      <c r="S102" s="372" t="s">
        <v>1549</v>
      </c>
      <c r="T102" s="372" t="s">
        <v>960</v>
      </c>
      <c r="U102" s="1004" t="str">
        <f t="shared" si="4"/>
        <v>11.8</v>
      </c>
      <c r="V102" s="1005"/>
      <c r="W102" s="1006" t="str">
        <f t="shared" si="8"/>
        <v>7.4</v>
      </c>
      <c r="X102" s="1005"/>
      <c r="Y102" s="1006" t="str">
        <f t="shared" si="6"/>
        <v>9.7</v>
      </c>
      <c r="Z102" s="1005"/>
      <c r="AA102" s="425">
        <f t="shared" si="7"/>
        <v>12</v>
      </c>
      <c r="AB102" s="355"/>
      <c r="AC102" s="355"/>
      <c r="AD102" s="355"/>
    </row>
    <row r="103" spans="1:30" s="21" customFormat="1" ht="12.95" customHeight="1" x14ac:dyDescent="0.15">
      <c r="A103" s="952"/>
      <c r="B103" s="953"/>
      <c r="C103" s="4"/>
      <c r="D103" s="3" t="s">
        <v>69</v>
      </c>
      <c r="E103" s="453" t="s">
        <v>104</v>
      </c>
      <c r="F103" s="555" t="s">
        <v>122</v>
      </c>
      <c r="G103" s="556" t="s">
        <v>122</v>
      </c>
      <c r="H103" s="528" t="s">
        <v>122</v>
      </c>
      <c r="I103" s="527" t="s">
        <v>122</v>
      </c>
      <c r="J103" s="528" t="s">
        <v>122</v>
      </c>
      <c r="K103" s="528" t="s">
        <v>122</v>
      </c>
      <c r="L103" s="528" t="s">
        <v>122</v>
      </c>
      <c r="M103" s="528" t="s">
        <v>122</v>
      </c>
      <c r="N103" s="528" t="s">
        <v>122</v>
      </c>
      <c r="O103" s="528" t="s">
        <v>122</v>
      </c>
      <c r="P103" s="528" t="s">
        <v>122</v>
      </c>
      <c r="Q103" s="582" t="s">
        <v>122</v>
      </c>
      <c r="R103" s="369" t="s">
        <v>122</v>
      </c>
      <c r="S103" s="372" t="s">
        <v>122</v>
      </c>
      <c r="T103" s="372" t="s">
        <v>122</v>
      </c>
      <c r="U103" s="1004" t="str">
        <f t="shared" si="4"/>
        <v>-</v>
      </c>
      <c r="V103" s="1005"/>
      <c r="W103" s="1006" t="str">
        <f t="shared" si="8"/>
        <v>-</v>
      </c>
      <c r="X103" s="1005"/>
      <c r="Y103" s="1006" t="str">
        <f t="shared" si="6"/>
        <v>-</v>
      </c>
      <c r="Z103" s="1005"/>
      <c r="AA103" s="425">
        <f t="shared" si="7"/>
        <v>0</v>
      </c>
      <c r="AB103" s="355"/>
      <c r="AC103" s="355"/>
      <c r="AD103" s="355"/>
    </row>
    <row r="104" spans="1:30" s="21" customFormat="1" ht="12.95" customHeight="1" x14ac:dyDescent="0.15">
      <c r="A104" s="952"/>
      <c r="B104" s="953"/>
      <c r="C104" s="4"/>
      <c r="D104" s="49" t="s">
        <v>70</v>
      </c>
      <c r="E104" s="453" t="s">
        <v>104</v>
      </c>
      <c r="F104" s="559">
        <v>11.1</v>
      </c>
      <c r="G104" s="546">
        <v>14.2</v>
      </c>
      <c r="H104" s="548">
        <v>17.899999999999999</v>
      </c>
      <c r="I104" s="548">
        <v>19.8</v>
      </c>
      <c r="J104" s="548">
        <v>18.3</v>
      </c>
      <c r="K104" s="548">
        <v>15.3</v>
      </c>
      <c r="L104" s="547">
        <v>16.5</v>
      </c>
      <c r="M104" s="547">
        <v>18.100000000000001</v>
      </c>
      <c r="N104" s="547">
        <v>18.8</v>
      </c>
      <c r="O104" s="547">
        <v>20.6</v>
      </c>
      <c r="P104" s="547">
        <v>20.5</v>
      </c>
      <c r="Q104" s="584">
        <v>16.899999999999999</v>
      </c>
      <c r="R104" s="369" t="s">
        <v>1550</v>
      </c>
      <c r="S104" s="372" t="s">
        <v>1551</v>
      </c>
      <c r="T104" s="372" t="s">
        <v>1552</v>
      </c>
      <c r="U104" s="1004" t="str">
        <f t="shared" si="4"/>
        <v>20.6</v>
      </c>
      <c r="V104" s="1005"/>
      <c r="W104" s="1006" t="str">
        <f t="shared" si="5"/>
        <v>11.1</v>
      </c>
      <c r="X104" s="1005"/>
      <c r="Y104" s="1006" t="str">
        <f t="shared" si="6"/>
        <v>17.3</v>
      </c>
      <c r="Z104" s="1005"/>
      <c r="AA104" s="425">
        <f t="shared" si="7"/>
        <v>12</v>
      </c>
      <c r="AB104" s="355"/>
      <c r="AC104" s="355"/>
      <c r="AD104" s="355"/>
    </row>
    <row r="105" spans="1:30" s="21" customFormat="1" ht="12.95" customHeight="1" x14ac:dyDescent="0.15">
      <c r="A105" s="952"/>
      <c r="B105" s="953"/>
      <c r="C105" s="4"/>
      <c r="D105" s="3" t="s">
        <v>71</v>
      </c>
      <c r="E105" s="453" t="s">
        <v>104</v>
      </c>
      <c r="F105" s="559">
        <v>6.1</v>
      </c>
      <c r="G105" s="546">
        <v>6.5</v>
      </c>
      <c r="H105" s="548">
        <v>8.1</v>
      </c>
      <c r="I105" s="548">
        <v>9.5</v>
      </c>
      <c r="J105" s="548">
        <v>8.8000000000000007</v>
      </c>
      <c r="K105" s="548">
        <v>7.6</v>
      </c>
      <c r="L105" s="547">
        <v>8.8000000000000007</v>
      </c>
      <c r="M105" s="547">
        <v>9.3000000000000007</v>
      </c>
      <c r="N105" s="547">
        <v>9.3000000000000007</v>
      </c>
      <c r="O105" s="547">
        <v>10.5</v>
      </c>
      <c r="P105" s="547">
        <v>10.1</v>
      </c>
      <c r="Q105" s="584">
        <v>9.1</v>
      </c>
      <c r="R105" s="369" t="s">
        <v>1553</v>
      </c>
      <c r="S105" s="372" t="s">
        <v>1554</v>
      </c>
      <c r="T105" s="372" t="s">
        <v>1555</v>
      </c>
      <c r="U105" s="1004" t="str">
        <f t="shared" si="4"/>
        <v>10.5</v>
      </c>
      <c r="V105" s="1005"/>
      <c r="W105" s="1006" t="str">
        <f t="shared" si="5"/>
        <v>6.1</v>
      </c>
      <c r="X105" s="1005"/>
      <c r="Y105" s="1006" t="str">
        <f t="shared" si="6"/>
        <v>8.6</v>
      </c>
      <c r="Z105" s="1005"/>
      <c r="AA105" s="425">
        <f t="shared" si="7"/>
        <v>12</v>
      </c>
      <c r="AB105" s="355"/>
      <c r="AC105" s="355"/>
      <c r="AD105" s="355"/>
    </row>
    <row r="106" spans="1:30" s="21" customFormat="1" ht="12.95" customHeight="1" x14ac:dyDescent="0.15">
      <c r="A106" s="952"/>
      <c r="B106" s="953"/>
      <c r="C106" s="4"/>
      <c r="D106" s="49" t="s">
        <v>72</v>
      </c>
      <c r="E106" s="453" t="s">
        <v>104</v>
      </c>
      <c r="F106" s="559">
        <v>10</v>
      </c>
      <c r="G106" s="546">
        <v>8.3000000000000007</v>
      </c>
      <c r="H106" s="548">
        <v>11.6</v>
      </c>
      <c r="I106" s="548">
        <v>14.4</v>
      </c>
      <c r="J106" s="548">
        <v>16.100000000000001</v>
      </c>
      <c r="K106" s="548">
        <v>14.5</v>
      </c>
      <c r="L106" s="547">
        <v>17.5</v>
      </c>
      <c r="M106" s="547">
        <v>17.399999999999999</v>
      </c>
      <c r="N106" s="547">
        <v>17.8</v>
      </c>
      <c r="O106" s="547">
        <v>16.2</v>
      </c>
      <c r="P106" s="547">
        <v>16.3</v>
      </c>
      <c r="Q106" s="584">
        <v>13.4</v>
      </c>
      <c r="R106" s="369" t="s">
        <v>1556</v>
      </c>
      <c r="S106" s="372" t="s">
        <v>943</v>
      </c>
      <c r="T106" s="372" t="s">
        <v>1557</v>
      </c>
      <c r="U106" s="1004" t="str">
        <f t="shared" si="4"/>
        <v>17.8</v>
      </c>
      <c r="V106" s="1005"/>
      <c r="W106" s="1006" t="str">
        <f t="shared" si="5"/>
        <v>8.3</v>
      </c>
      <c r="X106" s="1005"/>
      <c r="Y106" s="1006" t="str">
        <f t="shared" si="6"/>
        <v>14.5</v>
      </c>
      <c r="Z106" s="1005"/>
      <c r="AA106" s="425">
        <f t="shared" si="7"/>
        <v>12</v>
      </c>
      <c r="AB106" s="355"/>
      <c r="AC106" s="355"/>
      <c r="AD106" s="355"/>
    </row>
    <row r="107" spans="1:30" s="21" customFormat="1" ht="12.95" customHeight="1" x14ac:dyDescent="0.15">
      <c r="A107" s="952"/>
      <c r="B107" s="953"/>
      <c r="C107" s="4"/>
      <c r="D107" s="3" t="s">
        <v>447</v>
      </c>
      <c r="E107" s="453" t="s">
        <v>104</v>
      </c>
      <c r="F107" s="555" t="s">
        <v>122</v>
      </c>
      <c r="G107" s="556" t="s">
        <v>122</v>
      </c>
      <c r="H107" s="528" t="s">
        <v>122</v>
      </c>
      <c r="I107" s="548">
        <v>12.7</v>
      </c>
      <c r="J107" s="528" t="s">
        <v>122</v>
      </c>
      <c r="K107" s="528" t="s">
        <v>122</v>
      </c>
      <c r="L107" s="528" t="s">
        <v>122</v>
      </c>
      <c r="M107" s="528" t="s">
        <v>122</v>
      </c>
      <c r="N107" s="528" t="s">
        <v>122</v>
      </c>
      <c r="O107" s="528" t="s">
        <v>122</v>
      </c>
      <c r="P107" s="528" t="s">
        <v>122</v>
      </c>
      <c r="Q107" s="582" t="s">
        <v>122</v>
      </c>
      <c r="R107" s="369" t="s">
        <v>1558</v>
      </c>
      <c r="S107" s="372" t="s">
        <v>1558</v>
      </c>
      <c r="T107" s="372" t="s">
        <v>1558</v>
      </c>
      <c r="U107" s="1004" t="str">
        <f t="shared" si="4"/>
        <v>12.7</v>
      </c>
      <c r="V107" s="1005"/>
      <c r="W107" s="1006" t="str">
        <f t="shared" si="5"/>
        <v>-</v>
      </c>
      <c r="X107" s="1005"/>
      <c r="Y107" s="1006" t="str">
        <f t="shared" si="6"/>
        <v>-</v>
      </c>
      <c r="Z107" s="1005"/>
      <c r="AA107" s="425">
        <f t="shared" si="7"/>
        <v>1</v>
      </c>
      <c r="AB107" s="355"/>
      <c r="AC107" s="355"/>
      <c r="AD107" s="355"/>
    </row>
    <row r="108" spans="1:30" s="25" customFormat="1" ht="12.95" customHeight="1" x14ac:dyDescent="0.15">
      <c r="A108" s="952"/>
      <c r="B108" s="953"/>
      <c r="C108" s="4"/>
      <c r="D108" s="3" t="s">
        <v>73</v>
      </c>
      <c r="E108" s="453" t="s">
        <v>104</v>
      </c>
      <c r="F108" s="555" t="s">
        <v>122</v>
      </c>
      <c r="G108" s="556" t="s">
        <v>122</v>
      </c>
      <c r="H108" s="528" t="s">
        <v>122</v>
      </c>
      <c r="I108" s="548">
        <v>2.8</v>
      </c>
      <c r="J108" s="528" t="s">
        <v>122</v>
      </c>
      <c r="K108" s="528" t="s">
        <v>122</v>
      </c>
      <c r="L108" s="528" t="s">
        <v>122</v>
      </c>
      <c r="M108" s="528" t="s">
        <v>122</v>
      </c>
      <c r="N108" s="528" t="s">
        <v>122</v>
      </c>
      <c r="O108" s="528" t="s">
        <v>122</v>
      </c>
      <c r="P108" s="528" t="s">
        <v>122</v>
      </c>
      <c r="Q108" s="582" t="s">
        <v>122</v>
      </c>
      <c r="R108" s="369" t="s">
        <v>1559</v>
      </c>
      <c r="S108" s="372" t="s">
        <v>1559</v>
      </c>
      <c r="T108" s="372" t="s">
        <v>1559</v>
      </c>
      <c r="U108" s="1004" t="str">
        <f t="shared" si="4"/>
        <v>2.8</v>
      </c>
      <c r="V108" s="1005"/>
      <c r="W108" s="1006" t="str">
        <f t="shared" si="5"/>
        <v>-</v>
      </c>
      <c r="X108" s="1005"/>
      <c r="Y108" s="1006" t="str">
        <f t="shared" si="6"/>
        <v>-</v>
      </c>
      <c r="Z108" s="1005"/>
      <c r="AA108" s="425">
        <f t="shared" si="7"/>
        <v>1</v>
      </c>
      <c r="AB108" s="454"/>
      <c r="AC108" s="454"/>
      <c r="AD108" s="454"/>
    </row>
    <row r="109" spans="1:30" s="25" customFormat="1" ht="12.95" customHeight="1" x14ac:dyDescent="0.15">
      <c r="A109" s="952"/>
      <c r="B109" s="953"/>
      <c r="C109" s="4"/>
      <c r="D109" s="49" t="s">
        <v>74</v>
      </c>
      <c r="E109" s="453" t="s">
        <v>448</v>
      </c>
      <c r="F109" s="525">
        <v>76</v>
      </c>
      <c r="G109" s="526">
        <v>88</v>
      </c>
      <c r="H109" s="527">
        <v>103</v>
      </c>
      <c r="I109" s="527">
        <v>109</v>
      </c>
      <c r="J109" s="527">
        <v>108</v>
      </c>
      <c r="K109" s="527">
        <v>92</v>
      </c>
      <c r="L109" s="528">
        <v>107</v>
      </c>
      <c r="M109" s="528">
        <v>110</v>
      </c>
      <c r="N109" s="528">
        <v>118</v>
      </c>
      <c r="O109" s="528">
        <v>132</v>
      </c>
      <c r="P109" s="528">
        <v>132</v>
      </c>
      <c r="Q109" s="582">
        <v>108</v>
      </c>
      <c r="R109" s="369" t="s">
        <v>1560</v>
      </c>
      <c r="S109" s="372" t="s">
        <v>1561</v>
      </c>
      <c r="T109" s="372" t="s">
        <v>1562</v>
      </c>
      <c r="U109" s="1004" t="str">
        <f t="shared" si="4"/>
        <v>132</v>
      </c>
      <c r="V109" s="1005"/>
      <c r="W109" s="1006" t="str">
        <f t="shared" si="5"/>
        <v>76</v>
      </c>
      <c r="X109" s="1005"/>
      <c r="Y109" s="1006" t="str">
        <f t="shared" si="6"/>
        <v>107</v>
      </c>
      <c r="Z109" s="1005"/>
      <c r="AA109" s="425">
        <f t="shared" si="7"/>
        <v>12</v>
      </c>
      <c r="AB109" s="454"/>
      <c r="AC109" s="454"/>
      <c r="AD109" s="454"/>
    </row>
    <row r="110" spans="1:30" s="25" customFormat="1" ht="12.95" customHeight="1" x14ac:dyDescent="0.15">
      <c r="A110" s="952"/>
      <c r="B110" s="953"/>
      <c r="C110" s="4"/>
      <c r="D110" s="49" t="s">
        <v>75</v>
      </c>
      <c r="E110" s="453" t="s">
        <v>104</v>
      </c>
      <c r="F110" s="558">
        <v>1.0999999999999999E-2</v>
      </c>
      <c r="G110" s="541">
        <v>2.3E-2</v>
      </c>
      <c r="H110" s="543">
        <v>8.9999999999999993E-3</v>
      </c>
      <c r="I110" s="543">
        <v>8.9999999999999993E-3</v>
      </c>
      <c r="J110" s="543">
        <v>8.0000000000000002E-3</v>
      </c>
      <c r="K110" s="543">
        <v>7.0000000000000001E-3</v>
      </c>
      <c r="L110" s="542">
        <v>7.0000000000000001E-3</v>
      </c>
      <c r="M110" s="542">
        <v>1.6E-2</v>
      </c>
      <c r="N110" s="542">
        <v>3.2000000000000001E-2</v>
      </c>
      <c r="O110" s="542">
        <v>4.9000000000000002E-2</v>
      </c>
      <c r="P110" s="542">
        <v>5.6000000000000001E-2</v>
      </c>
      <c r="Q110" s="580">
        <v>3.7999999999999999E-2</v>
      </c>
      <c r="R110" s="369" t="s">
        <v>1563</v>
      </c>
      <c r="S110" s="372" t="s">
        <v>1564</v>
      </c>
      <c r="T110" s="372" t="s">
        <v>1565</v>
      </c>
      <c r="U110" s="1004" t="str">
        <f t="shared" si="4"/>
        <v>0.056</v>
      </c>
      <c r="V110" s="1005"/>
      <c r="W110" s="1006" t="str">
        <f t="shared" si="5"/>
        <v>0.007</v>
      </c>
      <c r="X110" s="1005"/>
      <c r="Y110" s="1006" t="str">
        <f t="shared" si="6"/>
        <v>0.022</v>
      </c>
      <c r="Z110" s="1005"/>
      <c r="AA110" s="425">
        <f t="shared" si="7"/>
        <v>12</v>
      </c>
      <c r="AB110" s="454"/>
      <c r="AC110" s="454"/>
      <c r="AD110" s="454"/>
    </row>
    <row r="111" spans="1:30" s="25" customFormat="1" ht="12.95" customHeight="1" x14ac:dyDescent="0.15">
      <c r="A111" s="952"/>
      <c r="B111" s="953"/>
      <c r="C111" s="4"/>
      <c r="D111" s="49" t="s">
        <v>76</v>
      </c>
      <c r="E111" s="453" t="s">
        <v>104</v>
      </c>
      <c r="F111" s="555" t="s">
        <v>122</v>
      </c>
      <c r="G111" s="556" t="s">
        <v>122</v>
      </c>
      <c r="H111" s="528" t="s">
        <v>122</v>
      </c>
      <c r="I111" s="548">
        <v>1</v>
      </c>
      <c r="J111" s="528" t="s">
        <v>122</v>
      </c>
      <c r="K111" s="528" t="s">
        <v>122</v>
      </c>
      <c r="L111" s="528" t="s">
        <v>122</v>
      </c>
      <c r="M111" s="528" t="s">
        <v>122</v>
      </c>
      <c r="N111" s="528" t="s">
        <v>122</v>
      </c>
      <c r="O111" s="528" t="s">
        <v>122</v>
      </c>
      <c r="P111" s="528" t="s">
        <v>122</v>
      </c>
      <c r="Q111" s="582" t="s">
        <v>122</v>
      </c>
      <c r="R111" s="369" t="s">
        <v>1566</v>
      </c>
      <c r="S111" s="372" t="s">
        <v>1566</v>
      </c>
      <c r="T111" s="372" t="s">
        <v>1566</v>
      </c>
      <c r="U111" s="1004" t="str">
        <f t="shared" si="4"/>
        <v>1.0</v>
      </c>
      <c r="V111" s="1005"/>
      <c r="W111" s="1006" t="str">
        <f t="shared" si="5"/>
        <v>-</v>
      </c>
      <c r="X111" s="1005"/>
      <c r="Y111" s="1006" t="str">
        <f t="shared" si="6"/>
        <v>-</v>
      </c>
      <c r="Z111" s="1005"/>
      <c r="AA111" s="425">
        <f t="shared" si="7"/>
        <v>1</v>
      </c>
      <c r="AB111" s="454"/>
      <c r="AC111" s="454"/>
      <c r="AD111" s="454"/>
    </row>
    <row r="112" spans="1:30" s="25" customFormat="1" ht="12.95" customHeight="1" x14ac:dyDescent="0.15">
      <c r="A112" s="952"/>
      <c r="B112" s="953"/>
      <c r="C112" s="4"/>
      <c r="D112" s="3" t="s">
        <v>77</v>
      </c>
      <c r="E112" s="453" t="s">
        <v>104</v>
      </c>
      <c r="F112" s="615" t="s">
        <v>122</v>
      </c>
      <c r="G112" s="616" t="s">
        <v>122</v>
      </c>
      <c r="H112" s="617" t="s">
        <v>122</v>
      </c>
      <c r="I112" s="617" t="s">
        <v>122</v>
      </c>
      <c r="J112" s="617" t="s">
        <v>122</v>
      </c>
      <c r="K112" s="617" t="s">
        <v>122</v>
      </c>
      <c r="L112" s="617" t="s">
        <v>122</v>
      </c>
      <c r="M112" s="617" t="s">
        <v>122</v>
      </c>
      <c r="N112" s="604">
        <v>3.4000000000000002E-2</v>
      </c>
      <c r="O112" s="617" t="s">
        <v>122</v>
      </c>
      <c r="P112" s="617" t="s">
        <v>122</v>
      </c>
      <c r="Q112" s="618" t="s">
        <v>122</v>
      </c>
      <c r="R112" s="427">
        <v>3.4000000000000002E-2</v>
      </c>
      <c r="S112" s="387">
        <v>3.4000000000000002E-2</v>
      </c>
      <c r="T112" s="387">
        <v>3.4000000000000002E-2</v>
      </c>
      <c r="U112" s="1004">
        <f t="shared" si="4"/>
        <v>3.4000000000000002E-2</v>
      </c>
      <c r="V112" s="1005"/>
      <c r="W112" s="1006" t="str">
        <f t="shared" si="5"/>
        <v>-</v>
      </c>
      <c r="X112" s="1005"/>
      <c r="Y112" s="1006" t="str">
        <f t="shared" si="6"/>
        <v>-</v>
      </c>
      <c r="Z112" s="1005"/>
      <c r="AA112" s="425">
        <f t="shared" si="7"/>
        <v>1</v>
      </c>
      <c r="AB112" s="454"/>
      <c r="AC112" s="454"/>
      <c r="AD112" s="454"/>
    </row>
    <row r="113" spans="1:30" s="25" customFormat="1" ht="12.95" customHeight="1" x14ac:dyDescent="0.15">
      <c r="A113" s="952"/>
      <c r="B113" s="953"/>
      <c r="C113" s="4"/>
      <c r="D113" s="41" t="s">
        <v>78</v>
      </c>
      <c r="E113" s="453" t="s">
        <v>104</v>
      </c>
      <c r="F113" s="615" t="s">
        <v>122</v>
      </c>
      <c r="G113" s="616" t="s">
        <v>122</v>
      </c>
      <c r="H113" s="617" t="s">
        <v>122</v>
      </c>
      <c r="I113" s="617" t="s">
        <v>122</v>
      </c>
      <c r="J113" s="617" t="s">
        <v>122</v>
      </c>
      <c r="K113" s="617" t="s">
        <v>122</v>
      </c>
      <c r="L113" s="617" t="s">
        <v>122</v>
      </c>
      <c r="M113" s="617" t="s">
        <v>122</v>
      </c>
      <c r="N113" s="604">
        <v>0.02</v>
      </c>
      <c r="O113" s="617" t="s">
        <v>122</v>
      </c>
      <c r="P113" s="617" t="s">
        <v>122</v>
      </c>
      <c r="Q113" s="618" t="s">
        <v>122</v>
      </c>
      <c r="R113" s="427">
        <v>0.02</v>
      </c>
      <c r="S113" s="387">
        <v>0.02</v>
      </c>
      <c r="T113" s="387">
        <v>0.02</v>
      </c>
      <c r="U113" s="1007">
        <f t="shared" si="4"/>
        <v>0.02</v>
      </c>
      <c r="V113" s="1008"/>
      <c r="W113" s="1006" t="str">
        <f t="shared" si="5"/>
        <v>-</v>
      </c>
      <c r="X113" s="1005"/>
      <c r="Y113" s="1006" t="str">
        <f t="shared" si="6"/>
        <v>-</v>
      </c>
      <c r="Z113" s="1005"/>
      <c r="AA113" s="425">
        <f t="shared" si="7"/>
        <v>1</v>
      </c>
      <c r="AB113" s="454"/>
      <c r="AC113" s="454"/>
      <c r="AD113" s="454"/>
    </row>
    <row r="114" spans="1:30" s="25" customFormat="1" ht="12.95" customHeight="1" x14ac:dyDescent="0.15">
      <c r="A114" s="952"/>
      <c r="B114" s="953"/>
      <c r="C114" s="4"/>
      <c r="D114" s="26" t="s">
        <v>79</v>
      </c>
      <c r="E114" s="453" t="s">
        <v>104</v>
      </c>
      <c r="F114" s="615" t="s">
        <v>122</v>
      </c>
      <c r="G114" s="616" t="s">
        <v>122</v>
      </c>
      <c r="H114" s="617" t="s">
        <v>122</v>
      </c>
      <c r="I114" s="617" t="s">
        <v>122</v>
      </c>
      <c r="J114" s="617" t="s">
        <v>122</v>
      </c>
      <c r="K114" s="617" t="s">
        <v>122</v>
      </c>
      <c r="L114" s="617" t="s">
        <v>122</v>
      </c>
      <c r="M114" s="617" t="s">
        <v>122</v>
      </c>
      <c r="N114" s="604">
        <v>3.0000000000000001E-3</v>
      </c>
      <c r="O114" s="617" t="s">
        <v>122</v>
      </c>
      <c r="P114" s="617" t="s">
        <v>122</v>
      </c>
      <c r="Q114" s="618" t="s">
        <v>122</v>
      </c>
      <c r="R114" s="427">
        <v>3.0000000000000001E-3</v>
      </c>
      <c r="S114" s="387">
        <v>3.0000000000000001E-3</v>
      </c>
      <c r="T114" s="387">
        <v>3.0000000000000001E-3</v>
      </c>
      <c r="U114" s="1004">
        <f t="shared" si="4"/>
        <v>3.0000000000000001E-3</v>
      </c>
      <c r="V114" s="1005"/>
      <c r="W114" s="1006" t="str">
        <f t="shared" si="5"/>
        <v>-</v>
      </c>
      <c r="X114" s="1005"/>
      <c r="Y114" s="1006" t="str">
        <f t="shared" si="6"/>
        <v>-</v>
      </c>
      <c r="Z114" s="1005"/>
      <c r="AA114" s="425">
        <f t="shared" si="7"/>
        <v>1</v>
      </c>
      <c r="AB114" s="454"/>
      <c r="AC114" s="454"/>
      <c r="AD114" s="454"/>
    </row>
    <row r="115" spans="1:30" s="36" customFormat="1" ht="12.95" customHeight="1" x14ac:dyDescent="0.15">
      <c r="A115" s="952"/>
      <c r="B115" s="953"/>
      <c r="C115" s="4"/>
      <c r="D115" s="26" t="s">
        <v>80</v>
      </c>
      <c r="E115" s="453" t="s">
        <v>104</v>
      </c>
      <c r="F115" s="615" t="s">
        <v>122</v>
      </c>
      <c r="G115" s="616" t="s">
        <v>122</v>
      </c>
      <c r="H115" s="617" t="s">
        <v>122</v>
      </c>
      <c r="I115" s="617" t="s">
        <v>122</v>
      </c>
      <c r="J115" s="617" t="s">
        <v>122</v>
      </c>
      <c r="K115" s="617" t="s">
        <v>122</v>
      </c>
      <c r="L115" s="617" t="s">
        <v>122</v>
      </c>
      <c r="M115" s="617" t="s">
        <v>122</v>
      </c>
      <c r="N115" s="604">
        <v>0.01</v>
      </c>
      <c r="O115" s="617" t="s">
        <v>122</v>
      </c>
      <c r="P115" s="617" t="s">
        <v>122</v>
      </c>
      <c r="Q115" s="618" t="s">
        <v>122</v>
      </c>
      <c r="R115" s="427">
        <v>0.01</v>
      </c>
      <c r="S115" s="387">
        <v>0.01</v>
      </c>
      <c r="T115" s="387">
        <v>0.01</v>
      </c>
      <c r="U115" s="1007">
        <f t="shared" si="4"/>
        <v>0.01</v>
      </c>
      <c r="V115" s="1008"/>
      <c r="W115" s="1006" t="str">
        <f t="shared" si="5"/>
        <v>-</v>
      </c>
      <c r="X115" s="1005"/>
      <c r="Y115" s="1006" t="str">
        <f t="shared" si="6"/>
        <v>-</v>
      </c>
      <c r="Z115" s="1005"/>
      <c r="AA115" s="460">
        <f>12-COUNTIF(F115:Q115,"-")</f>
        <v>1</v>
      </c>
      <c r="AB115" s="461"/>
      <c r="AC115" s="461"/>
      <c r="AD115" s="461"/>
    </row>
    <row r="116" spans="1:30" ht="12.95" customHeight="1" x14ac:dyDescent="0.15">
      <c r="A116" s="954"/>
      <c r="B116" s="955"/>
      <c r="C116" s="462"/>
      <c r="D116" s="29" t="s">
        <v>81</v>
      </c>
      <c r="E116" s="463" t="s">
        <v>104</v>
      </c>
      <c r="F116" s="619" t="s">
        <v>122</v>
      </c>
      <c r="G116" s="620" t="s">
        <v>122</v>
      </c>
      <c r="H116" s="621" t="s">
        <v>122</v>
      </c>
      <c r="I116" s="621" t="s">
        <v>122</v>
      </c>
      <c r="J116" s="621" t="s">
        <v>122</v>
      </c>
      <c r="K116" s="621" t="s">
        <v>122</v>
      </c>
      <c r="L116" s="621" t="s">
        <v>122</v>
      </c>
      <c r="M116" s="621" t="s">
        <v>122</v>
      </c>
      <c r="N116" s="621" t="s">
        <v>366</v>
      </c>
      <c r="O116" s="622" t="s">
        <v>122</v>
      </c>
      <c r="P116" s="622" t="s">
        <v>122</v>
      </c>
      <c r="Q116" s="623" t="s">
        <v>122</v>
      </c>
      <c r="R116" s="470" t="s">
        <v>366</v>
      </c>
      <c r="S116" s="471" t="s">
        <v>366</v>
      </c>
      <c r="T116" s="471" t="s">
        <v>366</v>
      </c>
      <c r="U116" s="1001" t="str">
        <f t="shared" si="4"/>
        <v>&lt;0.001</v>
      </c>
      <c r="V116" s="1002"/>
      <c r="W116" s="1003" t="str">
        <f t="shared" si="5"/>
        <v>-</v>
      </c>
      <c r="X116" s="1002"/>
      <c r="Y116" s="1003" t="str">
        <f t="shared" si="6"/>
        <v>-</v>
      </c>
      <c r="Z116" s="1002"/>
      <c r="AA116" s="472">
        <f>12-COUNTIF(F116:Q116,"-")</f>
        <v>1</v>
      </c>
      <c r="AB116" s="355"/>
      <c r="AC116" s="355"/>
    </row>
    <row r="117" spans="1:30" ht="38.1" customHeight="1" x14ac:dyDescent="0.15">
      <c r="A117" s="42"/>
      <c r="B117" s="400"/>
      <c r="C117" s="42"/>
      <c r="D117" s="43" t="s">
        <v>119</v>
      </c>
      <c r="E117" s="44"/>
      <c r="F117" s="493" t="s">
        <v>122</v>
      </c>
      <c r="G117" s="130" t="s">
        <v>122</v>
      </c>
      <c r="H117" s="130" t="s">
        <v>122</v>
      </c>
      <c r="I117" s="130" t="s">
        <v>122</v>
      </c>
      <c r="J117" s="130" t="s">
        <v>122</v>
      </c>
      <c r="K117" s="130" t="s">
        <v>122</v>
      </c>
      <c r="L117" s="130" t="s">
        <v>122</v>
      </c>
      <c r="M117" s="130" t="s">
        <v>122</v>
      </c>
      <c r="N117" s="130" t="s">
        <v>1567</v>
      </c>
      <c r="O117" s="130" t="s">
        <v>122</v>
      </c>
      <c r="P117" s="130" t="s">
        <v>122</v>
      </c>
      <c r="Q117" s="130" t="s">
        <v>122</v>
      </c>
      <c r="R117" s="403" t="s">
        <v>122</v>
      </c>
      <c r="S117" s="403" t="s">
        <v>122</v>
      </c>
      <c r="T117" s="404" t="s">
        <v>122</v>
      </c>
      <c r="U117" s="944" t="s">
        <v>220</v>
      </c>
      <c r="V117" s="945"/>
      <c r="W117" s="946" t="s">
        <v>220</v>
      </c>
      <c r="X117" s="945"/>
      <c r="Y117" s="946" t="s">
        <v>220</v>
      </c>
      <c r="Z117" s="945"/>
      <c r="AA117" s="405" t="s">
        <v>220</v>
      </c>
    </row>
  </sheetData>
  <mergeCells count="344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U58:V58"/>
    <mergeCell ref="W58:X58"/>
    <mergeCell ref="Y58:Z58"/>
    <mergeCell ref="W59:X59"/>
    <mergeCell ref="Y59:Z59"/>
    <mergeCell ref="U60:V60"/>
    <mergeCell ref="W60:X60"/>
    <mergeCell ref="Y60:Z60"/>
    <mergeCell ref="U67:V67"/>
    <mergeCell ref="W67:X67"/>
    <mergeCell ref="Y67:Z67"/>
    <mergeCell ref="U68:V68"/>
    <mergeCell ref="W68:X68"/>
    <mergeCell ref="Y68:Z68"/>
    <mergeCell ref="U64:V64"/>
    <mergeCell ref="W64:X64"/>
    <mergeCell ref="Y64:Z64"/>
    <mergeCell ref="U65:V65"/>
    <mergeCell ref="W65:X65"/>
    <mergeCell ref="Y65:Z65"/>
    <mergeCell ref="U66:V66"/>
    <mergeCell ref="W66:X66"/>
    <mergeCell ref="Y66:Z66"/>
    <mergeCell ref="U71:V71"/>
    <mergeCell ref="W71:X71"/>
    <mergeCell ref="Y71:Z71"/>
    <mergeCell ref="U72:V72"/>
    <mergeCell ref="W72:X72"/>
    <mergeCell ref="Y72:Z72"/>
    <mergeCell ref="U69:V69"/>
    <mergeCell ref="W69:X69"/>
    <mergeCell ref="Y69:Z69"/>
    <mergeCell ref="U70:V70"/>
    <mergeCell ref="W70:X70"/>
    <mergeCell ref="Y70:Z70"/>
    <mergeCell ref="U75:V75"/>
    <mergeCell ref="W75:X75"/>
    <mergeCell ref="Y75:Z75"/>
    <mergeCell ref="U76:V76"/>
    <mergeCell ref="W76:X76"/>
    <mergeCell ref="Y76:Z76"/>
    <mergeCell ref="U73:V73"/>
    <mergeCell ref="W73:X73"/>
    <mergeCell ref="Y73:Z73"/>
    <mergeCell ref="U74:V74"/>
    <mergeCell ref="W74:X74"/>
    <mergeCell ref="Y74:Z74"/>
    <mergeCell ref="U79:V79"/>
    <mergeCell ref="W79:X79"/>
    <mergeCell ref="Y79:Z79"/>
    <mergeCell ref="U80:V80"/>
    <mergeCell ref="W80:X80"/>
    <mergeCell ref="Y80:Z80"/>
    <mergeCell ref="U77:V77"/>
    <mergeCell ref="W77:X77"/>
    <mergeCell ref="Y77:Z77"/>
    <mergeCell ref="U78:V78"/>
    <mergeCell ref="W78:X78"/>
    <mergeCell ref="Y78:Z78"/>
    <mergeCell ref="U83:V83"/>
    <mergeCell ref="W83:X83"/>
    <mergeCell ref="Y83:Z83"/>
    <mergeCell ref="U84:V84"/>
    <mergeCell ref="W84:X84"/>
    <mergeCell ref="Y84:Z84"/>
    <mergeCell ref="U81:V81"/>
    <mergeCell ref="W81:X81"/>
    <mergeCell ref="Y81:Z81"/>
    <mergeCell ref="U82:V82"/>
    <mergeCell ref="W82:X82"/>
    <mergeCell ref="Y82:Z82"/>
    <mergeCell ref="U87:V87"/>
    <mergeCell ref="W87:X87"/>
    <mergeCell ref="Y87:Z87"/>
    <mergeCell ref="U88:V88"/>
    <mergeCell ref="W88:X88"/>
    <mergeCell ref="Y88:Z88"/>
    <mergeCell ref="U85:V85"/>
    <mergeCell ref="W85:X85"/>
    <mergeCell ref="Y85:Z85"/>
    <mergeCell ref="U86:V86"/>
    <mergeCell ref="W86:X86"/>
    <mergeCell ref="Y86:Z86"/>
    <mergeCell ref="U91:V91"/>
    <mergeCell ref="W91:X91"/>
    <mergeCell ref="Y91:Z91"/>
    <mergeCell ref="U92:V92"/>
    <mergeCell ref="W92:X92"/>
    <mergeCell ref="Y92:Z92"/>
    <mergeCell ref="U89:V89"/>
    <mergeCell ref="W89:X89"/>
    <mergeCell ref="Y89:Z89"/>
    <mergeCell ref="U90:V90"/>
    <mergeCell ref="W90:X90"/>
    <mergeCell ref="Y90:Z90"/>
    <mergeCell ref="A95:B96"/>
    <mergeCell ref="U95:V95"/>
    <mergeCell ref="W95:X95"/>
    <mergeCell ref="Y95:Z95"/>
    <mergeCell ref="U96:V96"/>
    <mergeCell ref="W96:X96"/>
    <mergeCell ref="Y96:Z96"/>
    <mergeCell ref="U93:V93"/>
    <mergeCell ref="W93:X93"/>
    <mergeCell ref="Y93:Z93"/>
    <mergeCell ref="U94:V94"/>
    <mergeCell ref="W94:X94"/>
    <mergeCell ref="Y94:Z94"/>
    <mergeCell ref="A65:A94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78740157480314965" bottom="0.78740157480314965" header="0" footer="0"/>
  <pageSetup paperSize="8" fitToHeight="2" pageOrder="overThenDown" orientation="landscape" r:id="rId1"/>
  <headerFooter alignWithMargins="0"/>
  <rowBreaks count="1" manualBreakCount="1">
    <brk id="62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="90" zoomScaleNormal="100" zoomScaleSheetLayoutView="90" workbookViewId="0"/>
  </sheetViews>
  <sheetFormatPr defaultColWidth="8.875" defaultRowHeight="11.25" x14ac:dyDescent="0.15"/>
  <cols>
    <col min="1" max="1" width="2.375" style="624" bestFit="1" customWidth="1"/>
    <col min="2" max="2" width="3.25" style="624" bestFit="1" customWidth="1"/>
    <col min="3" max="3" width="0.875" style="624" customWidth="1"/>
    <col min="4" max="4" width="25.625" style="624" customWidth="1"/>
    <col min="5" max="5" width="4.375" style="864" customWidth="1"/>
    <col min="6" max="13" width="8.375" style="865" customWidth="1"/>
    <col min="14" max="17" width="8.375" style="633" customWidth="1"/>
    <col min="18" max="20" width="5.625" style="866" hidden="1" customWidth="1"/>
    <col min="21" max="27" width="4.375" style="633" customWidth="1"/>
    <col min="28" max="30" width="8.875" style="632"/>
    <col min="31" max="16384" width="8.875" style="624"/>
  </cols>
  <sheetData>
    <row r="1" spans="1:30" ht="13.5" x14ac:dyDescent="0.15">
      <c r="D1" s="625" t="s">
        <v>653</v>
      </c>
      <c r="E1" s="626"/>
      <c r="F1" s="627" t="s">
        <v>1568</v>
      </c>
      <c r="G1" s="627"/>
      <c r="H1" s="628"/>
      <c r="I1" s="629"/>
      <c r="J1" s="629"/>
      <c r="K1" s="629"/>
      <c r="L1" s="629"/>
      <c r="M1" s="629"/>
      <c r="N1" s="629"/>
      <c r="O1" s="629"/>
      <c r="P1" s="629"/>
      <c r="Q1" s="629"/>
      <c r="R1" s="630"/>
      <c r="S1" s="630"/>
      <c r="T1" s="630"/>
      <c r="U1" s="629"/>
      <c r="V1" s="629"/>
      <c r="W1" s="629"/>
      <c r="X1" s="629"/>
      <c r="Y1" s="631"/>
      <c r="Z1" s="631"/>
      <c r="AA1" s="631"/>
    </row>
    <row r="2" spans="1:30" ht="13.5" customHeight="1" x14ac:dyDescent="0.15">
      <c r="D2" s="625"/>
      <c r="E2" s="626"/>
      <c r="F2" s="627"/>
      <c r="G2" s="627"/>
      <c r="H2" s="628"/>
      <c r="I2" s="628"/>
      <c r="J2" s="628"/>
      <c r="K2" s="628"/>
      <c r="L2" s="628"/>
      <c r="M2" s="628"/>
      <c r="N2" s="628"/>
      <c r="O2" s="628"/>
      <c r="Q2" s="628"/>
      <c r="R2" s="634"/>
      <c r="S2" s="634"/>
      <c r="T2" s="634"/>
      <c r="U2" s="628"/>
      <c r="V2" s="628"/>
      <c r="W2" s="628"/>
      <c r="X2" s="628"/>
      <c r="Y2" s="627"/>
      <c r="Z2" s="627"/>
      <c r="AA2" s="627"/>
      <c r="AB2" s="635"/>
      <c r="AC2" s="635"/>
      <c r="AD2" s="635"/>
    </row>
    <row r="3" spans="1:30" s="649" customFormat="1" ht="13.5" customHeight="1" x14ac:dyDescent="0.15">
      <c r="A3" s="636"/>
      <c r="B3" s="637"/>
      <c r="C3" s="638"/>
      <c r="D3" s="639" t="s">
        <v>1569</v>
      </c>
      <c r="E3" s="640"/>
      <c r="F3" s="641">
        <v>43565</v>
      </c>
      <c r="G3" s="642">
        <v>43593</v>
      </c>
      <c r="H3" s="642">
        <v>43628</v>
      </c>
      <c r="I3" s="642">
        <v>43649</v>
      </c>
      <c r="J3" s="642">
        <v>43698</v>
      </c>
      <c r="K3" s="642">
        <v>43712</v>
      </c>
      <c r="L3" s="643">
        <v>43740</v>
      </c>
      <c r="M3" s="643">
        <v>43775</v>
      </c>
      <c r="N3" s="643">
        <v>43803</v>
      </c>
      <c r="O3" s="643">
        <v>43845</v>
      </c>
      <c r="P3" s="643">
        <v>43866</v>
      </c>
      <c r="Q3" s="644">
        <v>43894</v>
      </c>
      <c r="R3" s="645" t="s">
        <v>1</v>
      </c>
      <c r="S3" s="646" t="s">
        <v>2</v>
      </c>
      <c r="T3" s="646" t="s">
        <v>3</v>
      </c>
      <c r="U3" s="1076" t="s">
        <v>1570</v>
      </c>
      <c r="V3" s="1064"/>
      <c r="W3" s="1065" t="s">
        <v>161</v>
      </c>
      <c r="X3" s="1066"/>
      <c r="Y3" s="1065" t="s">
        <v>162</v>
      </c>
      <c r="Z3" s="1067"/>
      <c r="AA3" s="647" t="s">
        <v>4</v>
      </c>
      <c r="AB3" s="648"/>
      <c r="AC3" s="648"/>
      <c r="AD3" s="648"/>
    </row>
    <row r="4" spans="1:30" s="649" customFormat="1" ht="13.5" customHeight="1" x14ac:dyDescent="0.15">
      <c r="A4" s="1061" t="s">
        <v>115</v>
      </c>
      <c r="B4" s="650"/>
      <c r="C4" s="651"/>
      <c r="D4" s="652" t="s">
        <v>86</v>
      </c>
      <c r="E4" s="653"/>
      <c r="F4" s="654">
        <v>0.38541666666666669</v>
      </c>
      <c r="G4" s="655">
        <v>0.375</v>
      </c>
      <c r="H4" s="656">
        <v>0.36458333333333331</v>
      </c>
      <c r="I4" s="656">
        <v>0.4236111111111111</v>
      </c>
      <c r="J4" s="656">
        <v>0.375</v>
      </c>
      <c r="K4" s="656">
        <v>0.375</v>
      </c>
      <c r="L4" s="657">
        <v>0.375</v>
      </c>
      <c r="M4" s="657">
        <v>0.3923611111111111</v>
      </c>
      <c r="N4" s="657">
        <v>0.37152777777777773</v>
      </c>
      <c r="O4" s="657">
        <v>0.375</v>
      </c>
      <c r="P4" s="657">
        <v>0.375</v>
      </c>
      <c r="Q4" s="658">
        <v>0.375</v>
      </c>
      <c r="R4" s="659" t="s">
        <v>122</v>
      </c>
      <c r="S4" s="660" t="s">
        <v>122</v>
      </c>
      <c r="T4" s="660" t="s">
        <v>122</v>
      </c>
      <c r="U4" s="1046" t="s">
        <v>1571</v>
      </c>
      <c r="V4" s="1047"/>
      <c r="W4" s="1048" t="s">
        <v>1428</v>
      </c>
      <c r="X4" s="1047"/>
      <c r="Y4" s="1048" t="s">
        <v>220</v>
      </c>
      <c r="Z4" s="1047"/>
      <c r="AA4" s="661" t="s">
        <v>220</v>
      </c>
      <c r="AB4" s="648"/>
      <c r="AC4" s="648"/>
      <c r="AD4" s="648"/>
    </row>
    <row r="5" spans="1:30" s="649" customFormat="1" ht="13.5" customHeight="1" x14ac:dyDescent="0.15">
      <c r="A5" s="1062"/>
      <c r="B5" s="662"/>
      <c r="C5" s="663"/>
      <c r="D5" s="664" t="s">
        <v>5</v>
      </c>
      <c r="E5" s="665" t="s">
        <v>6</v>
      </c>
      <c r="F5" s="666" t="s">
        <v>674</v>
      </c>
      <c r="G5" s="667" t="s">
        <v>1572</v>
      </c>
      <c r="H5" s="668" t="s">
        <v>1572</v>
      </c>
      <c r="I5" s="668" t="s">
        <v>1573</v>
      </c>
      <c r="J5" s="668" t="s">
        <v>1572</v>
      </c>
      <c r="K5" s="668" t="s">
        <v>1572</v>
      </c>
      <c r="L5" s="669" t="s">
        <v>1222</v>
      </c>
      <c r="M5" s="669" t="s">
        <v>1573</v>
      </c>
      <c r="N5" s="669" t="s">
        <v>1574</v>
      </c>
      <c r="O5" s="669" t="s">
        <v>674</v>
      </c>
      <c r="P5" s="669" t="s">
        <v>669</v>
      </c>
      <c r="Q5" s="670" t="s">
        <v>1575</v>
      </c>
      <c r="R5" s="671" t="s">
        <v>122</v>
      </c>
      <c r="S5" s="672" t="s">
        <v>122</v>
      </c>
      <c r="T5" s="672" t="s">
        <v>122</v>
      </c>
      <c r="U5" s="1037" t="s">
        <v>1571</v>
      </c>
      <c r="V5" s="1038"/>
      <c r="W5" s="1039" t="s">
        <v>220</v>
      </c>
      <c r="X5" s="1038"/>
      <c r="Y5" s="1039" t="s">
        <v>1571</v>
      </c>
      <c r="Z5" s="1038"/>
      <c r="AA5" s="673" t="s">
        <v>220</v>
      </c>
      <c r="AB5" s="648"/>
      <c r="AC5" s="648"/>
      <c r="AD5" s="648"/>
    </row>
    <row r="6" spans="1:30" s="649" customFormat="1" ht="13.5" customHeight="1" x14ac:dyDescent="0.15">
      <c r="A6" s="1062"/>
      <c r="B6" s="662"/>
      <c r="C6" s="663"/>
      <c r="D6" s="664" t="s">
        <v>7</v>
      </c>
      <c r="E6" s="665" t="s">
        <v>6</v>
      </c>
      <c r="F6" s="666" t="s">
        <v>1576</v>
      </c>
      <c r="G6" s="667" t="s">
        <v>1222</v>
      </c>
      <c r="H6" s="668" t="s">
        <v>1572</v>
      </c>
      <c r="I6" s="668" t="s">
        <v>1572</v>
      </c>
      <c r="J6" s="668" t="s">
        <v>1577</v>
      </c>
      <c r="K6" s="668" t="s">
        <v>1572</v>
      </c>
      <c r="L6" s="669" t="s">
        <v>1576</v>
      </c>
      <c r="M6" s="669" t="s">
        <v>1222</v>
      </c>
      <c r="N6" s="669" t="s">
        <v>1574</v>
      </c>
      <c r="O6" s="669" t="s">
        <v>1573</v>
      </c>
      <c r="P6" s="669" t="s">
        <v>1575</v>
      </c>
      <c r="Q6" s="670" t="s">
        <v>1576</v>
      </c>
      <c r="R6" s="671" t="s">
        <v>122</v>
      </c>
      <c r="S6" s="672" t="s">
        <v>122</v>
      </c>
      <c r="T6" s="672" t="s">
        <v>122</v>
      </c>
      <c r="U6" s="1037" t="s">
        <v>1428</v>
      </c>
      <c r="V6" s="1038"/>
      <c r="W6" s="1039" t="s">
        <v>220</v>
      </c>
      <c r="X6" s="1038"/>
      <c r="Y6" s="1039" t="s">
        <v>1428</v>
      </c>
      <c r="Z6" s="1038"/>
      <c r="AA6" s="673" t="s">
        <v>1571</v>
      </c>
      <c r="AB6" s="648"/>
      <c r="AC6" s="648"/>
      <c r="AD6" s="648"/>
    </row>
    <row r="7" spans="1:30" s="649" customFormat="1" ht="13.5" customHeight="1" x14ac:dyDescent="0.15">
      <c r="A7" s="1062"/>
      <c r="B7" s="662"/>
      <c r="C7" s="663"/>
      <c r="D7" s="664" t="s">
        <v>8</v>
      </c>
      <c r="E7" s="665" t="s">
        <v>1578</v>
      </c>
      <c r="F7" s="674">
        <v>22.3</v>
      </c>
      <c r="G7" s="675">
        <v>19.899999999999999</v>
      </c>
      <c r="H7" s="676">
        <v>25</v>
      </c>
      <c r="I7" s="676">
        <v>26</v>
      </c>
      <c r="J7" s="676">
        <v>25.5</v>
      </c>
      <c r="K7" s="676">
        <v>24</v>
      </c>
      <c r="L7" s="677">
        <v>25</v>
      </c>
      <c r="M7" s="677">
        <v>24</v>
      </c>
      <c r="N7" s="677">
        <v>23</v>
      </c>
      <c r="O7" s="677">
        <v>20.3</v>
      </c>
      <c r="P7" s="677">
        <v>19.5</v>
      </c>
      <c r="Q7" s="678">
        <v>24</v>
      </c>
      <c r="R7" s="671" t="s">
        <v>1579</v>
      </c>
      <c r="S7" s="672" t="s">
        <v>1580</v>
      </c>
      <c r="T7" s="672" t="s">
        <v>1581</v>
      </c>
      <c r="U7" s="1037" t="str">
        <f>R7</f>
        <v>26.0</v>
      </c>
      <c r="V7" s="1038"/>
      <c r="W7" s="1039" t="str">
        <f>IF(R7=S7,"-",S7)</f>
        <v>19.5</v>
      </c>
      <c r="X7" s="1038"/>
      <c r="Y7" s="1039" t="str">
        <f>IF(R7=T7,"-",T7)</f>
        <v>23.2</v>
      </c>
      <c r="Z7" s="1038"/>
      <c r="AA7" s="673">
        <f t="shared" ref="AA7:AA61" si="0">12-COUNTIF(F7:Q7,"-")</f>
        <v>12</v>
      </c>
      <c r="AB7" s="648"/>
      <c r="AC7" s="648"/>
      <c r="AD7" s="648"/>
    </row>
    <row r="8" spans="1:30" s="649" customFormat="1" ht="13.5" customHeight="1" x14ac:dyDescent="0.15">
      <c r="A8" s="1077"/>
      <c r="B8" s="679"/>
      <c r="C8" s="680"/>
      <c r="D8" s="681" t="s">
        <v>182</v>
      </c>
      <c r="E8" s="682" t="s">
        <v>183</v>
      </c>
      <c r="F8" s="683">
        <v>7.3</v>
      </c>
      <c r="G8" s="684">
        <v>11.8</v>
      </c>
      <c r="H8" s="685">
        <v>18.3</v>
      </c>
      <c r="I8" s="685">
        <v>20.100000000000001</v>
      </c>
      <c r="J8" s="685">
        <v>22</v>
      </c>
      <c r="K8" s="685">
        <v>20.5</v>
      </c>
      <c r="L8" s="686">
        <v>20</v>
      </c>
      <c r="M8" s="686">
        <v>12.5</v>
      </c>
      <c r="N8" s="686">
        <v>8</v>
      </c>
      <c r="O8" s="686">
        <v>5</v>
      </c>
      <c r="P8" s="686">
        <v>5</v>
      </c>
      <c r="Q8" s="687">
        <v>6.4</v>
      </c>
      <c r="R8" s="688" t="s">
        <v>688</v>
      </c>
      <c r="S8" s="689" t="s">
        <v>1582</v>
      </c>
      <c r="T8" s="689" t="s">
        <v>1583</v>
      </c>
      <c r="U8" s="1031" t="str">
        <f>R8</f>
        <v>22.0</v>
      </c>
      <c r="V8" s="1032"/>
      <c r="W8" s="1033" t="str">
        <f>IF(R8=S8,"-",S8)</f>
        <v>5.0</v>
      </c>
      <c r="X8" s="1032"/>
      <c r="Y8" s="1033" t="str">
        <f>IF(R8=T8,"-",T8)</f>
        <v>13.1</v>
      </c>
      <c r="Z8" s="1032"/>
      <c r="AA8" s="690">
        <f t="shared" si="0"/>
        <v>12</v>
      </c>
      <c r="AB8" s="648"/>
      <c r="AC8" s="648"/>
      <c r="AD8" s="648"/>
    </row>
    <row r="9" spans="1:30" s="649" customFormat="1" ht="13.5" hidden="1" customHeight="1" x14ac:dyDescent="0.15">
      <c r="A9" s="691"/>
      <c r="B9" s="692"/>
      <c r="C9" s="692"/>
      <c r="D9" s="693" t="s">
        <v>84</v>
      </c>
      <c r="E9" s="694"/>
      <c r="F9" s="695" t="s">
        <v>725</v>
      </c>
      <c r="G9" s="696" t="s">
        <v>1584</v>
      </c>
      <c r="H9" s="697" t="s">
        <v>717</v>
      </c>
      <c r="I9" s="697" t="s">
        <v>1585</v>
      </c>
      <c r="J9" s="697" t="s">
        <v>1586</v>
      </c>
      <c r="K9" s="697" t="s">
        <v>1587</v>
      </c>
      <c r="L9" s="698" t="s">
        <v>1584</v>
      </c>
      <c r="M9" s="698" t="s">
        <v>1584</v>
      </c>
      <c r="N9" s="698" t="s">
        <v>1588</v>
      </c>
      <c r="O9" s="698" t="s">
        <v>1242</v>
      </c>
      <c r="P9" s="698" t="s">
        <v>1587</v>
      </c>
      <c r="Q9" s="699" t="s">
        <v>1589</v>
      </c>
      <c r="R9" s="700" t="s">
        <v>122</v>
      </c>
      <c r="S9" s="701" t="s">
        <v>122</v>
      </c>
      <c r="T9" s="701" t="s">
        <v>122</v>
      </c>
      <c r="U9" s="1046" t="str">
        <f>R9</f>
        <v>-</v>
      </c>
      <c r="V9" s="1047"/>
      <c r="W9" s="1074" t="str">
        <f>IF(S9=T9,"-",T9)</f>
        <v>-</v>
      </c>
      <c r="X9" s="1075"/>
      <c r="Y9" s="1074" t="str">
        <f>IF(Q9=S9,"-",S9)</f>
        <v>-</v>
      </c>
      <c r="Z9" s="1075"/>
      <c r="AA9" s="702">
        <f t="shared" si="0"/>
        <v>12</v>
      </c>
      <c r="AB9" s="648"/>
      <c r="AC9" s="648"/>
      <c r="AD9" s="648"/>
    </row>
    <row r="10" spans="1:30" s="649" customFormat="1" ht="13.5" hidden="1" customHeight="1" x14ac:dyDescent="0.15">
      <c r="A10" s="703"/>
      <c r="B10" s="704"/>
      <c r="C10" s="704"/>
      <c r="D10" s="705" t="s">
        <v>85</v>
      </c>
      <c r="E10" s="706"/>
      <c r="F10" s="707" t="s">
        <v>727</v>
      </c>
      <c r="G10" s="708" t="s">
        <v>727</v>
      </c>
      <c r="H10" s="709" t="s">
        <v>727</v>
      </c>
      <c r="I10" s="709" t="s">
        <v>727</v>
      </c>
      <c r="J10" s="709" t="s">
        <v>727</v>
      </c>
      <c r="K10" s="709" t="s">
        <v>727</v>
      </c>
      <c r="L10" s="710" t="s">
        <v>727</v>
      </c>
      <c r="M10" s="710" t="s">
        <v>727</v>
      </c>
      <c r="N10" s="710" t="s">
        <v>727</v>
      </c>
      <c r="O10" s="710" t="s">
        <v>727</v>
      </c>
      <c r="P10" s="710" t="s">
        <v>1590</v>
      </c>
      <c r="Q10" s="711" t="s">
        <v>727</v>
      </c>
      <c r="R10" s="712" t="s">
        <v>122</v>
      </c>
      <c r="S10" s="713" t="s">
        <v>122</v>
      </c>
      <c r="T10" s="713" t="s">
        <v>122</v>
      </c>
      <c r="U10" s="1031" t="str">
        <f>R10</f>
        <v>-</v>
      </c>
      <c r="V10" s="1032"/>
      <c r="W10" s="1070" t="str">
        <f>IF(S10=T10,"-",T10)</f>
        <v>-</v>
      </c>
      <c r="X10" s="1050"/>
      <c r="Y10" s="1070" t="str">
        <f>IF(Q10=S10,"-",S10)</f>
        <v>-</v>
      </c>
      <c r="Z10" s="1050"/>
      <c r="AA10" s="714">
        <f t="shared" si="0"/>
        <v>12</v>
      </c>
      <c r="AB10" s="648"/>
      <c r="AC10" s="648"/>
      <c r="AD10" s="648"/>
    </row>
    <row r="11" spans="1:30" s="649" customFormat="1" ht="13.5" customHeight="1" x14ac:dyDescent="0.15">
      <c r="A11" s="1071" t="s">
        <v>9</v>
      </c>
      <c r="B11" s="715">
        <v>1</v>
      </c>
      <c r="C11" s="716"/>
      <c r="D11" s="652" t="s">
        <v>10</v>
      </c>
      <c r="E11" s="2" t="s">
        <v>102</v>
      </c>
      <c r="F11" s="717">
        <v>130</v>
      </c>
      <c r="G11" s="718">
        <v>960</v>
      </c>
      <c r="H11" s="719">
        <v>590</v>
      </c>
      <c r="I11" s="719">
        <v>900</v>
      </c>
      <c r="J11" s="719">
        <v>1200</v>
      </c>
      <c r="K11" s="719">
        <v>320</v>
      </c>
      <c r="L11" s="720">
        <v>950</v>
      </c>
      <c r="M11" s="720">
        <v>800</v>
      </c>
      <c r="N11" s="720">
        <v>2100</v>
      </c>
      <c r="O11" s="720">
        <v>280</v>
      </c>
      <c r="P11" s="720">
        <v>620</v>
      </c>
      <c r="Q11" s="721">
        <v>250</v>
      </c>
      <c r="R11" s="722" t="s">
        <v>1591</v>
      </c>
      <c r="S11" s="723" t="s">
        <v>1592</v>
      </c>
      <c r="T11" s="723" t="s">
        <v>1593</v>
      </c>
      <c r="U11" s="1046" t="str">
        <f>R11</f>
        <v>2100</v>
      </c>
      <c r="V11" s="1047"/>
      <c r="W11" s="1048" t="str">
        <f>IF(R11+S11+T11=0,"-",S11)</f>
        <v>130</v>
      </c>
      <c r="X11" s="1047"/>
      <c r="Y11" s="1048" t="str">
        <f>IF(R11+S11+T11=0,"-",T11)</f>
        <v>758</v>
      </c>
      <c r="Z11" s="1047"/>
      <c r="AA11" s="661">
        <f t="shared" si="0"/>
        <v>12</v>
      </c>
      <c r="AB11" s="648"/>
      <c r="AC11" s="648"/>
      <c r="AD11" s="648"/>
    </row>
    <row r="12" spans="1:30" s="649" customFormat="1" ht="13.5" customHeight="1" x14ac:dyDescent="0.15">
      <c r="A12" s="1072"/>
      <c r="B12" s="724">
        <v>2</v>
      </c>
      <c r="C12" s="725"/>
      <c r="D12" s="664" t="s">
        <v>87</v>
      </c>
      <c r="E12" s="1" t="s">
        <v>103</v>
      </c>
      <c r="F12" s="726" t="s">
        <v>122</v>
      </c>
      <c r="G12" s="727" t="s">
        <v>122</v>
      </c>
      <c r="H12" s="728" t="s">
        <v>122</v>
      </c>
      <c r="I12" s="728" t="s">
        <v>122</v>
      </c>
      <c r="J12" s="728" t="s">
        <v>122</v>
      </c>
      <c r="K12" s="728" t="s">
        <v>122</v>
      </c>
      <c r="L12" s="729" t="s">
        <v>122</v>
      </c>
      <c r="M12" s="729" t="s">
        <v>122</v>
      </c>
      <c r="N12" s="729" t="s">
        <v>122</v>
      </c>
      <c r="O12" s="729" t="s">
        <v>122</v>
      </c>
      <c r="P12" s="729" t="s">
        <v>122</v>
      </c>
      <c r="Q12" s="730" t="s">
        <v>122</v>
      </c>
      <c r="R12" s="671" t="s">
        <v>122</v>
      </c>
      <c r="S12" s="672" t="s">
        <v>122</v>
      </c>
      <c r="T12" s="672" t="s">
        <v>122</v>
      </c>
      <c r="U12" s="1037" t="s">
        <v>103</v>
      </c>
      <c r="V12" s="1038"/>
      <c r="W12" s="1039" t="s">
        <v>103</v>
      </c>
      <c r="X12" s="1038"/>
      <c r="Y12" s="1039" t="s">
        <v>103</v>
      </c>
      <c r="Z12" s="1038"/>
      <c r="AA12" s="673">
        <f t="shared" si="0"/>
        <v>0</v>
      </c>
      <c r="AB12" s="648"/>
      <c r="AC12" s="648"/>
      <c r="AD12" s="648"/>
    </row>
    <row r="13" spans="1:30" s="649" customFormat="1" ht="13.5" customHeight="1" x14ac:dyDescent="0.15">
      <c r="A13" s="1072"/>
      <c r="B13" s="724">
        <v>3</v>
      </c>
      <c r="C13" s="725"/>
      <c r="D13" s="664" t="s">
        <v>11</v>
      </c>
      <c r="E13" s="1" t="s">
        <v>104</v>
      </c>
      <c r="F13" s="731" t="s">
        <v>122</v>
      </c>
      <c r="G13" s="732" t="s">
        <v>152</v>
      </c>
      <c r="H13" s="733" t="s">
        <v>122</v>
      </c>
      <c r="I13" s="734" t="s">
        <v>152</v>
      </c>
      <c r="J13" s="733" t="s">
        <v>122</v>
      </c>
      <c r="K13" s="733" t="s">
        <v>122</v>
      </c>
      <c r="L13" s="733" t="s">
        <v>122</v>
      </c>
      <c r="M13" s="733" t="s">
        <v>152</v>
      </c>
      <c r="N13" s="733" t="s">
        <v>122</v>
      </c>
      <c r="O13" s="733" t="s">
        <v>122</v>
      </c>
      <c r="P13" s="733" t="s">
        <v>152</v>
      </c>
      <c r="Q13" s="735" t="s">
        <v>122</v>
      </c>
      <c r="R13" s="671" t="s">
        <v>152</v>
      </c>
      <c r="S13" s="672" t="s">
        <v>152</v>
      </c>
      <c r="T13" s="672" t="s">
        <v>152</v>
      </c>
      <c r="U13" s="1037" t="str">
        <f>R13</f>
        <v>&lt;0.0003</v>
      </c>
      <c r="V13" s="1038"/>
      <c r="W13" s="1039" t="str">
        <f>IF(LEFT(R13,1)="&lt;","-",IF(AA13=1,"-",S13))</f>
        <v>-</v>
      </c>
      <c r="X13" s="1038"/>
      <c r="Y13" s="1039" t="str">
        <f>IF(LEFT(R13,1)="&lt;","-",IF(AA13=1,"-",T13))</f>
        <v>-</v>
      </c>
      <c r="Z13" s="1038"/>
      <c r="AA13" s="673">
        <f t="shared" si="0"/>
        <v>4</v>
      </c>
      <c r="AB13" s="648"/>
      <c r="AC13" s="648"/>
      <c r="AD13" s="648"/>
    </row>
    <row r="14" spans="1:30" s="649" customFormat="1" ht="13.5" customHeight="1" x14ac:dyDescent="0.15">
      <c r="A14" s="1072"/>
      <c r="B14" s="724">
        <v>4</v>
      </c>
      <c r="C14" s="725"/>
      <c r="D14" s="664" t="s">
        <v>12</v>
      </c>
      <c r="E14" s="1" t="s">
        <v>104</v>
      </c>
      <c r="F14" s="736" t="s">
        <v>122</v>
      </c>
      <c r="G14" s="737" t="s">
        <v>1594</v>
      </c>
      <c r="H14" s="738" t="s">
        <v>122</v>
      </c>
      <c r="I14" s="739" t="s">
        <v>758</v>
      </c>
      <c r="J14" s="738" t="s">
        <v>122</v>
      </c>
      <c r="K14" s="738" t="s">
        <v>122</v>
      </c>
      <c r="L14" s="738" t="s">
        <v>122</v>
      </c>
      <c r="M14" s="738" t="s">
        <v>758</v>
      </c>
      <c r="N14" s="738" t="s">
        <v>122</v>
      </c>
      <c r="O14" s="738" t="s">
        <v>122</v>
      </c>
      <c r="P14" s="738" t="s">
        <v>758</v>
      </c>
      <c r="Q14" s="740" t="s">
        <v>122</v>
      </c>
      <c r="R14" s="671" t="s">
        <v>758</v>
      </c>
      <c r="S14" s="672" t="s">
        <v>758</v>
      </c>
      <c r="T14" s="672" t="s">
        <v>758</v>
      </c>
      <c r="U14" s="1037" t="str">
        <f t="shared" ref="U14:U57" si="1">R14</f>
        <v>&lt;0.00005</v>
      </c>
      <c r="V14" s="1038"/>
      <c r="W14" s="1039" t="str">
        <f t="shared" ref="W14:W57" si="2">IF(LEFT(R14,1)="&lt;","-",IF(AA14=1,"-",S14))</f>
        <v>-</v>
      </c>
      <c r="X14" s="1038"/>
      <c r="Y14" s="1039" t="str">
        <f t="shared" ref="Y14:Y57" si="3">IF(LEFT(R14,1)="&lt;","-",IF(AA14=1,"-",T14))</f>
        <v>-</v>
      </c>
      <c r="Z14" s="1038"/>
      <c r="AA14" s="673">
        <f t="shared" si="0"/>
        <v>4</v>
      </c>
      <c r="AB14" s="648"/>
      <c r="AC14" s="648"/>
      <c r="AD14" s="648"/>
    </row>
    <row r="15" spans="1:30" s="649" customFormat="1" ht="13.5" customHeight="1" x14ac:dyDescent="0.15">
      <c r="A15" s="1072"/>
      <c r="B15" s="724">
        <v>5</v>
      </c>
      <c r="C15" s="725"/>
      <c r="D15" s="664" t="s">
        <v>13</v>
      </c>
      <c r="E15" s="1" t="s">
        <v>104</v>
      </c>
      <c r="F15" s="741" t="s">
        <v>122</v>
      </c>
      <c r="G15" s="742" t="s">
        <v>365</v>
      </c>
      <c r="H15" s="743" t="s">
        <v>122</v>
      </c>
      <c r="I15" s="744" t="s">
        <v>365</v>
      </c>
      <c r="J15" s="743" t="s">
        <v>122</v>
      </c>
      <c r="K15" s="743" t="s">
        <v>122</v>
      </c>
      <c r="L15" s="743" t="s">
        <v>122</v>
      </c>
      <c r="M15" s="743" t="s">
        <v>365</v>
      </c>
      <c r="N15" s="743" t="s">
        <v>122</v>
      </c>
      <c r="O15" s="743" t="s">
        <v>122</v>
      </c>
      <c r="P15" s="743" t="s">
        <v>365</v>
      </c>
      <c r="Q15" s="745" t="s">
        <v>122</v>
      </c>
      <c r="R15" s="671" t="s">
        <v>365</v>
      </c>
      <c r="S15" s="672" t="s">
        <v>365</v>
      </c>
      <c r="T15" s="672" t="s">
        <v>365</v>
      </c>
      <c r="U15" s="1037" t="str">
        <f t="shared" si="1"/>
        <v>&lt;0.001</v>
      </c>
      <c r="V15" s="1038"/>
      <c r="W15" s="1039" t="str">
        <f t="shared" si="2"/>
        <v>-</v>
      </c>
      <c r="X15" s="1038"/>
      <c r="Y15" s="1039" t="str">
        <f t="shared" si="3"/>
        <v>-</v>
      </c>
      <c r="Z15" s="1038"/>
      <c r="AA15" s="673">
        <f t="shared" si="0"/>
        <v>4</v>
      </c>
      <c r="AB15" s="648"/>
      <c r="AC15" s="648"/>
      <c r="AD15" s="648"/>
    </row>
    <row r="16" spans="1:30" s="649" customFormat="1" ht="13.5" customHeight="1" x14ac:dyDescent="0.15">
      <c r="A16" s="1072"/>
      <c r="B16" s="724">
        <v>6</v>
      </c>
      <c r="C16" s="725"/>
      <c r="D16" s="664" t="s">
        <v>14</v>
      </c>
      <c r="E16" s="1" t="s">
        <v>104</v>
      </c>
      <c r="F16" s="741" t="s">
        <v>122</v>
      </c>
      <c r="G16" s="742">
        <v>1E-3</v>
      </c>
      <c r="H16" s="743" t="s">
        <v>122</v>
      </c>
      <c r="I16" s="744" t="s">
        <v>365</v>
      </c>
      <c r="J16" s="743" t="s">
        <v>122</v>
      </c>
      <c r="K16" s="743" t="s">
        <v>122</v>
      </c>
      <c r="L16" s="743" t="s">
        <v>122</v>
      </c>
      <c r="M16" s="743" t="s">
        <v>365</v>
      </c>
      <c r="N16" s="743" t="s">
        <v>122</v>
      </c>
      <c r="O16" s="743" t="s">
        <v>122</v>
      </c>
      <c r="P16" s="743" t="s">
        <v>365</v>
      </c>
      <c r="Q16" s="745" t="s">
        <v>122</v>
      </c>
      <c r="R16" s="671" t="s">
        <v>1595</v>
      </c>
      <c r="S16" s="672" t="s">
        <v>365</v>
      </c>
      <c r="T16" s="672" t="s">
        <v>365</v>
      </c>
      <c r="U16" s="1037" t="str">
        <f t="shared" si="1"/>
        <v>0.001</v>
      </c>
      <c r="V16" s="1038"/>
      <c r="W16" s="1039" t="str">
        <f t="shared" si="2"/>
        <v>&lt;0.001</v>
      </c>
      <c r="X16" s="1038"/>
      <c r="Y16" s="1039" t="str">
        <f t="shared" si="3"/>
        <v>&lt;0.001</v>
      </c>
      <c r="Z16" s="1038"/>
      <c r="AA16" s="673">
        <f t="shared" si="0"/>
        <v>4</v>
      </c>
      <c r="AB16" s="648"/>
      <c r="AC16" s="648"/>
      <c r="AD16" s="648"/>
    </row>
    <row r="17" spans="1:30" s="649" customFormat="1" ht="13.5" customHeight="1" x14ac:dyDescent="0.15">
      <c r="A17" s="1072"/>
      <c r="B17" s="724">
        <v>7</v>
      </c>
      <c r="C17" s="725"/>
      <c r="D17" s="664" t="s">
        <v>15</v>
      </c>
      <c r="E17" s="1" t="s">
        <v>104</v>
      </c>
      <c r="F17" s="741" t="s">
        <v>122</v>
      </c>
      <c r="G17" s="742">
        <v>1E-3</v>
      </c>
      <c r="H17" s="743" t="s">
        <v>122</v>
      </c>
      <c r="I17" s="744">
        <v>1E-3</v>
      </c>
      <c r="J17" s="743" t="s">
        <v>122</v>
      </c>
      <c r="K17" s="743" t="s">
        <v>122</v>
      </c>
      <c r="L17" s="743" t="s">
        <v>122</v>
      </c>
      <c r="M17" s="743" t="s">
        <v>365</v>
      </c>
      <c r="N17" s="743" t="s">
        <v>122</v>
      </c>
      <c r="O17" s="743" t="s">
        <v>122</v>
      </c>
      <c r="P17" s="743" t="s">
        <v>365</v>
      </c>
      <c r="Q17" s="745" t="s">
        <v>122</v>
      </c>
      <c r="R17" s="671" t="s">
        <v>1595</v>
      </c>
      <c r="S17" s="672" t="s">
        <v>365</v>
      </c>
      <c r="T17" s="672" t="s">
        <v>365</v>
      </c>
      <c r="U17" s="1037" t="str">
        <f t="shared" si="1"/>
        <v>0.001</v>
      </c>
      <c r="V17" s="1038"/>
      <c r="W17" s="1039" t="str">
        <f t="shared" si="2"/>
        <v>&lt;0.001</v>
      </c>
      <c r="X17" s="1038"/>
      <c r="Y17" s="1039" t="str">
        <f t="shared" si="3"/>
        <v>&lt;0.001</v>
      </c>
      <c r="Z17" s="1038"/>
      <c r="AA17" s="673">
        <f t="shared" si="0"/>
        <v>4</v>
      </c>
      <c r="AB17" s="648"/>
      <c r="AC17" s="648"/>
      <c r="AD17" s="648"/>
    </row>
    <row r="18" spans="1:30" s="649" customFormat="1" ht="13.5" customHeight="1" x14ac:dyDescent="0.15">
      <c r="A18" s="1072"/>
      <c r="B18" s="724">
        <v>8</v>
      </c>
      <c r="C18" s="725"/>
      <c r="D18" s="664" t="s">
        <v>16</v>
      </c>
      <c r="E18" s="1" t="s">
        <v>104</v>
      </c>
      <c r="F18" s="741" t="s">
        <v>122</v>
      </c>
      <c r="G18" s="742" t="s">
        <v>765</v>
      </c>
      <c r="H18" s="743" t="s">
        <v>122</v>
      </c>
      <c r="I18" s="744" t="s">
        <v>765</v>
      </c>
      <c r="J18" s="743" t="s">
        <v>122</v>
      </c>
      <c r="K18" s="743" t="s">
        <v>122</v>
      </c>
      <c r="L18" s="743" t="s">
        <v>122</v>
      </c>
      <c r="M18" s="743" t="s">
        <v>765</v>
      </c>
      <c r="N18" s="743" t="s">
        <v>122</v>
      </c>
      <c r="O18" s="743" t="s">
        <v>122</v>
      </c>
      <c r="P18" s="743" t="s">
        <v>765</v>
      </c>
      <c r="Q18" s="745" t="s">
        <v>122</v>
      </c>
      <c r="R18" s="671" t="s">
        <v>765</v>
      </c>
      <c r="S18" s="672" t="s">
        <v>765</v>
      </c>
      <c r="T18" s="672" t="s">
        <v>765</v>
      </c>
      <c r="U18" s="1037" t="str">
        <f t="shared" si="1"/>
        <v>&lt;0.005</v>
      </c>
      <c r="V18" s="1038"/>
      <c r="W18" s="1039" t="str">
        <f t="shared" si="2"/>
        <v>-</v>
      </c>
      <c r="X18" s="1038"/>
      <c r="Y18" s="1039" t="str">
        <f t="shared" si="3"/>
        <v>-</v>
      </c>
      <c r="Z18" s="1038"/>
      <c r="AA18" s="673">
        <f t="shared" si="0"/>
        <v>4</v>
      </c>
      <c r="AB18" s="648"/>
      <c r="AC18" s="648"/>
      <c r="AD18" s="648"/>
    </row>
    <row r="19" spans="1:30" s="649" customFormat="1" ht="13.5" customHeight="1" x14ac:dyDescent="0.15">
      <c r="A19" s="1072"/>
      <c r="B19" s="724">
        <v>9</v>
      </c>
      <c r="C19" s="725"/>
      <c r="D19" s="664" t="s">
        <v>120</v>
      </c>
      <c r="E19" s="1" t="s">
        <v>121</v>
      </c>
      <c r="F19" s="741" t="s">
        <v>122</v>
      </c>
      <c r="G19" s="742">
        <v>5.0000000000000001E-3</v>
      </c>
      <c r="H19" s="743" t="s">
        <v>122</v>
      </c>
      <c r="I19" s="744">
        <v>5.0000000000000001E-3</v>
      </c>
      <c r="J19" s="743" t="s">
        <v>122</v>
      </c>
      <c r="K19" s="743" t="s">
        <v>122</v>
      </c>
      <c r="L19" s="743" t="s">
        <v>122</v>
      </c>
      <c r="M19" s="743" t="s">
        <v>769</v>
      </c>
      <c r="N19" s="743" t="s">
        <v>122</v>
      </c>
      <c r="O19" s="743" t="s">
        <v>122</v>
      </c>
      <c r="P19" s="743" t="s">
        <v>769</v>
      </c>
      <c r="Q19" s="745" t="s">
        <v>122</v>
      </c>
      <c r="R19" s="671" t="s">
        <v>1201</v>
      </c>
      <c r="S19" s="672" t="s">
        <v>769</v>
      </c>
      <c r="T19" s="672" t="s">
        <v>769</v>
      </c>
      <c r="U19" s="1037" t="str">
        <f>R19</f>
        <v>0.005</v>
      </c>
      <c r="V19" s="1038"/>
      <c r="W19" s="1039" t="str">
        <f>IF(LEFT(R19,1)="&lt;","-",IF(AA19=1,"-",S19))</f>
        <v>&lt;0.004</v>
      </c>
      <c r="X19" s="1038"/>
      <c r="Y19" s="1039" t="str">
        <f>IF(LEFT(R19,1)="&lt;","-",IF(AA19=1,"-",T19))</f>
        <v>&lt;0.004</v>
      </c>
      <c r="Z19" s="1038"/>
      <c r="AA19" s="673">
        <f t="shared" si="0"/>
        <v>4</v>
      </c>
      <c r="AB19" s="648"/>
      <c r="AC19" s="648"/>
      <c r="AD19" s="648"/>
    </row>
    <row r="20" spans="1:30" s="649" customFormat="1" ht="13.5" customHeight="1" x14ac:dyDescent="0.15">
      <c r="A20" s="1072"/>
      <c r="B20" s="724">
        <v>10</v>
      </c>
      <c r="C20" s="725"/>
      <c r="D20" s="664" t="s">
        <v>17</v>
      </c>
      <c r="E20" s="1" t="s">
        <v>104</v>
      </c>
      <c r="F20" s="741" t="s">
        <v>122</v>
      </c>
      <c r="G20" s="742" t="s">
        <v>365</v>
      </c>
      <c r="H20" s="743" t="s">
        <v>122</v>
      </c>
      <c r="I20" s="744" t="s">
        <v>365</v>
      </c>
      <c r="J20" s="743" t="s">
        <v>122</v>
      </c>
      <c r="K20" s="743" t="s">
        <v>122</v>
      </c>
      <c r="L20" s="743" t="s">
        <v>122</v>
      </c>
      <c r="M20" s="743" t="s">
        <v>365</v>
      </c>
      <c r="N20" s="743" t="s">
        <v>122</v>
      </c>
      <c r="O20" s="743" t="s">
        <v>122</v>
      </c>
      <c r="P20" s="743" t="s">
        <v>365</v>
      </c>
      <c r="Q20" s="745" t="s">
        <v>122</v>
      </c>
      <c r="R20" s="671" t="s">
        <v>365</v>
      </c>
      <c r="S20" s="672" t="s">
        <v>365</v>
      </c>
      <c r="T20" s="672" t="s">
        <v>365</v>
      </c>
      <c r="U20" s="1037" t="str">
        <f t="shared" si="1"/>
        <v>&lt;0.001</v>
      </c>
      <c r="V20" s="1038"/>
      <c r="W20" s="1039" t="str">
        <f t="shared" si="2"/>
        <v>-</v>
      </c>
      <c r="X20" s="1038"/>
      <c r="Y20" s="1039" t="str">
        <f t="shared" si="3"/>
        <v>-</v>
      </c>
      <c r="Z20" s="1038"/>
      <c r="AA20" s="673">
        <f t="shared" si="0"/>
        <v>4</v>
      </c>
      <c r="AB20" s="648"/>
      <c r="AC20" s="648"/>
      <c r="AD20" s="648"/>
    </row>
    <row r="21" spans="1:30" s="649" customFormat="1" ht="13.5" customHeight="1" x14ac:dyDescent="0.15">
      <c r="A21" s="1072"/>
      <c r="B21" s="724">
        <v>11</v>
      </c>
      <c r="C21" s="725"/>
      <c r="D21" s="664" t="s">
        <v>18</v>
      </c>
      <c r="E21" s="1" t="s">
        <v>104</v>
      </c>
      <c r="F21" s="746" t="s">
        <v>122</v>
      </c>
      <c r="G21" s="747" t="s">
        <v>775</v>
      </c>
      <c r="H21" s="748" t="s">
        <v>122</v>
      </c>
      <c r="I21" s="749" t="s">
        <v>775</v>
      </c>
      <c r="J21" s="748" t="s">
        <v>122</v>
      </c>
      <c r="K21" s="748" t="s">
        <v>122</v>
      </c>
      <c r="L21" s="748" t="s">
        <v>122</v>
      </c>
      <c r="M21" s="748" t="s">
        <v>775</v>
      </c>
      <c r="N21" s="748" t="s">
        <v>122</v>
      </c>
      <c r="O21" s="748" t="s">
        <v>122</v>
      </c>
      <c r="P21" s="748" t="s">
        <v>775</v>
      </c>
      <c r="Q21" s="750" t="s">
        <v>122</v>
      </c>
      <c r="R21" s="671" t="s">
        <v>775</v>
      </c>
      <c r="S21" s="672" t="s">
        <v>775</v>
      </c>
      <c r="T21" s="672" t="s">
        <v>775</v>
      </c>
      <c r="U21" s="1037" t="str">
        <f t="shared" si="1"/>
        <v>&lt;0.4</v>
      </c>
      <c r="V21" s="1038"/>
      <c r="W21" s="1039" t="str">
        <f t="shared" si="2"/>
        <v>-</v>
      </c>
      <c r="X21" s="1038"/>
      <c r="Y21" s="1039" t="str">
        <f t="shared" si="3"/>
        <v>-</v>
      </c>
      <c r="Z21" s="1038"/>
      <c r="AA21" s="673">
        <f t="shared" si="0"/>
        <v>4</v>
      </c>
      <c r="AB21" s="648"/>
      <c r="AC21" s="648"/>
      <c r="AD21" s="648"/>
    </row>
    <row r="22" spans="1:30" s="649" customFormat="1" ht="13.5" customHeight="1" x14ac:dyDescent="0.15">
      <c r="A22" s="1072"/>
      <c r="B22" s="724">
        <v>12</v>
      </c>
      <c r="C22" s="725"/>
      <c r="D22" s="664" t="s">
        <v>19</v>
      </c>
      <c r="E22" s="1" t="s">
        <v>104</v>
      </c>
      <c r="F22" s="751" t="s">
        <v>122</v>
      </c>
      <c r="G22" s="752">
        <v>0.08</v>
      </c>
      <c r="H22" s="753" t="s">
        <v>122</v>
      </c>
      <c r="I22" s="754">
        <v>0.1</v>
      </c>
      <c r="J22" s="753" t="s">
        <v>122</v>
      </c>
      <c r="K22" s="753" t="s">
        <v>122</v>
      </c>
      <c r="L22" s="753" t="s">
        <v>122</v>
      </c>
      <c r="M22" s="753">
        <v>0.08</v>
      </c>
      <c r="N22" s="753" t="s">
        <v>122</v>
      </c>
      <c r="O22" s="753" t="s">
        <v>122</v>
      </c>
      <c r="P22" s="753" t="s">
        <v>780</v>
      </c>
      <c r="Q22" s="755" t="s">
        <v>122</v>
      </c>
      <c r="R22" s="671" t="s">
        <v>813</v>
      </c>
      <c r="S22" s="672" t="s">
        <v>780</v>
      </c>
      <c r="T22" s="672" t="s">
        <v>780</v>
      </c>
      <c r="U22" s="1037" t="str">
        <f t="shared" si="1"/>
        <v>0.10</v>
      </c>
      <c r="V22" s="1038"/>
      <c r="W22" s="1039" t="str">
        <f t="shared" si="2"/>
        <v>&lt;0.08</v>
      </c>
      <c r="X22" s="1038"/>
      <c r="Y22" s="1039" t="str">
        <f t="shared" si="3"/>
        <v>&lt;0.08</v>
      </c>
      <c r="Z22" s="1038"/>
      <c r="AA22" s="673">
        <f t="shared" si="0"/>
        <v>4</v>
      </c>
      <c r="AB22" s="648"/>
      <c r="AC22" s="648"/>
      <c r="AD22" s="648"/>
    </row>
    <row r="23" spans="1:30" s="649" customFormat="1" ht="13.5" customHeight="1" x14ac:dyDescent="0.15">
      <c r="A23" s="1072"/>
      <c r="B23" s="724">
        <v>13</v>
      </c>
      <c r="C23" s="725"/>
      <c r="D23" s="664" t="s">
        <v>20</v>
      </c>
      <c r="E23" s="1" t="s">
        <v>104</v>
      </c>
      <c r="F23" s="746" t="s">
        <v>122</v>
      </c>
      <c r="G23" s="747" t="s">
        <v>787</v>
      </c>
      <c r="H23" s="748" t="s">
        <v>122</v>
      </c>
      <c r="I23" s="749" t="s">
        <v>787</v>
      </c>
      <c r="J23" s="748" t="s">
        <v>122</v>
      </c>
      <c r="K23" s="748" t="s">
        <v>122</v>
      </c>
      <c r="L23" s="748" t="s">
        <v>122</v>
      </c>
      <c r="M23" s="748" t="s">
        <v>787</v>
      </c>
      <c r="N23" s="748" t="s">
        <v>122</v>
      </c>
      <c r="O23" s="748" t="s">
        <v>122</v>
      </c>
      <c r="P23" s="748" t="s">
        <v>787</v>
      </c>
      <c r="Q23" s="750" t="s">
        <v>122</v>
      </c>
      <c r="R23" s="671" t="s">
        <v>787</v>
      </c>
      <c r="S23" s="672" t="s">
        <v>787</v>
      </c>
      <c r="T23" s="672" t="s">
        <v>787</v>
      </c>
      <c r="U23" s="1037" t="str">
        <f t="shared" si="1"/>
        <v>&lt;0.1</v>
      </c>
      <c r="V23" s="1038"/>
      <c r="W23" s="1039" t="str">
        <f t="shared" si="2"/>
        <v>-</v>
      </c>
      <c r="X23" s="1038"/>
      <c r="Y23" s="1039" t="str">
        <f t="shared" si="3"/>
        <v>-</v>
      </c>
      <c r="Z23" s="1038"/>
      <c r="AA23" s="673">
        <f t="shared" si="0"/>
        <v>4</v>
      </c>
      <c r="AB23" s="648"/>
      <c r="AC23" s="648"/>
      <c r="AD23" s="648"/>
    </row>
    <row r="24" spans="1:30" s="649" customFormat="1" ht="13.5" customHeight="1" x14ac:dyDescent="0.15">
      <c r="A24" s="1072"/>
      <c r="B24" s="724">
        <v>14</v>
      </c>
      <c r="C24" s="725"/>
      <c r="D24" s="664" t="s">
        <v>21</v>
      </c>
      <c r="E24" s="1" t="s">
        <v>104</v>
      </c>
      <c r="F24" s="731" t="s">
        <v>122</v>
      </c>
      <c r="G24" s="732" t="s">
        <v>791</v>
      </c>
      <c r="H24" s="733" t="s">
        <v>122</v>
      </c>
      <c r="I24" s="734" t="s">
        <v>791</v>
      </c>
      <c r="J24" s="733" t="s">
        <v>122</v>
      </c>
      <c r="K24" s="733" t="s">
        <v>122</v>
      </c>
      <c r="L24" s="733" t="s">
        <v>122</v>
      </c>
      <c r="M24" s="733" t="s">
        <v>791</v>
      </c>
      <c r="N24" s="733" t="s">
        <v>122</v>
      </c>
      <c r="O24" s="733" t="s">
        <v>122</v>
      </c>
      <c r="P24" s="733" t="s">
        <v>791</v>
      </c>
      <c r="Q24" s="735" t="s">
        <v>122</v>
      </c>
      <c r="R24" s="671" t="s">
        <v>791</v>
      </c>
      <c r="S24" s="672" t="s">
        <v>791</v>
      </c>
      <c r="T24" s="672" t="s">
        <v>791</v>
      </c>
      <c r="U24" s="1037" t="str">
        <f t="shared" si="1"/>
        <v>&lt;0.0002</v>
      </c>
      <c r="V24" s="1038"/>
      <c r="W24" s="1039" t="str">
        <f t="shared" si="2"/>
        <v>-</v>
      </c>
      <c r="X24" s="1038"/>
      <c r="Y24" s="1039" t="str">
        <f t="shared" si="3"/>
        <v>-</v>
      </c>
      <c r="Z24" s="1038"/>
      <c r="AA24" s="673">
        <f t="shared" si="0"/>
        <v>4</v>
      </c>
      <c r="AB24" s="648"/>
      <c r="AC24" s="648"/>
      <c r="AD24" s="648"/>
    </row>
    <row r="25" spans="1:30" s="649" customFormat="1" ht="13.5" customHeight="1" x14ac:dyDescent="0.15">
      <c r="A25" s="1072"/>
      <c r="B25" s="724">
        <v>15</v>
      </c>
      <c r="C25" s="725"/>
      <c r="D25" s="664" t="s">
        <v>22</v>
      </c>
      <c r="E25" s="1" t="s">
        <v>104</v>
      </c>
      <c r="F25" s="741" t="s">
        <v>122</v>
      </c>
      <c r="G25" s="742" t="s">
        <v>765</v>
      </c>
      <c r="H25" s="743" t="s">
        <v>122</v>
      </c>
      <c r="I25" s="744" t="s">
        <v>765</v>
      </c>
      <c r="J25" s="743" t="s">
        <v>122</v>
      </c>
      <c r="K25" s="743" t="s">
        <v>122</v>
      </c>
      <c r="L25" s="743" t="s">
        <v>122</v>
      </c>
      <c r="M25" s="743" t="s">
        <v>765</v>
      </c>
      <c r="N25" s="743" t="s">
        <v>122</v>
      </c>
      <c r="O25" s="743" t="s">
        <v>122</v>
      </c>
      <c r="P25" s="743" t="s">
        <v>765</v>
      </c>
      <c r="Q25" s="745" t="s">
        <v>122</v>
      </c>
      <c r="R25" s="671" t="s">
        <v>765</v>
      </c>
      <c r="S25" s="672" t="s">
        <v>765</v>
      </c>
      <c r="T25" s="672" t="s">
        <v>765</v>
      </c>
      <c r="U25" s="1037" t="str">
        <f t="shared" si="1"/>
        <v>&lt;0.005</v>
      </c>
      <c r="V25" s="1038"/>
      <c r="W25" s="1039" t="str">
        <f t="shared" si="2"/>
        <v>-</v>
      </c>
      <c r="X25" s="1038"/>
      <c r="Y25" s="1039" t="str">
        <f t="shared" si="3"/>
        <v>-</v>
      </c>
      <c r="Z25" s="1038"/>
      <c r="AA25" s="673">
        <f t="shared" si="0"/>
        <v>4</v>
      </c>
      <c r="AB25" s="648"/>
      <c r="AC25" s="648"/>
      <c r="AD25" s="648"/>
    </row>
    <row r="26" spans="1:30" s="649" customFormat="1" ht="27" customHeight="1" x14ac:dyDescent="0.15">
      <c r="A26" s="1072"/>
      <c r="B26" s="724">
        <v>16</v>
      </c>
      <c r="C26" s="725"/>
      <c r="D26" s="756" t="s">
        <v>123</v>
      </c>
      <c r="E26" s="1" t="s">
        <v>104</v>
      </c>
      <c r="F26" s="741" t="s">
        <v>122</v>
      </c>
      <c r="G26" s="742" t="s">
        <v>798</v>
      </c>
      <c r="H26" s="743" t="s">
        <v>122</v>
      </c>
      <c r="I26" s="744" t="s">
        <v>798</v>
      </c>
      <c r="J26" s="743" t="s">
        <v>122</v>
      </c>
      <c r="K26" s="743" t="s">
        <v>122</v>
      </c>
      <c r="L26" s="743" t="s">
        <v>122</v>
      </c>
      <c r="M26" s="743" t="s">
        <v>798</v>
      </c>
      <c r="N26" s="743" t="s">
        <v>122</v>
      </c>
      <c r="O26" s="743" t="s">
        <v>122</v>
      </c>
      <c r="P26" s="743" t="s">
        <v>798</v>
      </c>
      <c r="Q26" s="745" t="s">
        <v>122</v>
      </c>
      <c r="R26" s="671" t="s">
        <v>798</v>
      </c>
      <c r="S26" s="672" t="s">
        <v>798</v>
      </c>
      <c r="T26" s="672" t="s">
        <v>798</v>
      </c>
      <c r="U26" s="1037" t="str">
        <f t="shared" si="1"/>
        <v>&lt;0.002</v>
      </c>
      <c r="V26" s="1038"/>
      <c r="W26" s="1039" t="str">
        <f t="shared" si="2"/>
        <v>-</v>
      </c>
      <c r="X26" s="1038"/>
      <c r="Y26" s="1039" t="str">
        <f t="shared" si="3"/>
        <v>-</v>
      </c>
      <c r="Z26" s="1038"/>
      <c r="AA26" s="673">
        <f t="shared" si="0"/>
        <v>4</v>
      </c>
      <c r="AB26" s="648"/>
      <c r="AC26" s="648"/>
      <c r="AD26" s="648"/>
    </row>
    <row r="27" spans="1:30" s="649" customFormat="1" ht="13.5" customHeight="1" x14ac:dyDescent="0.15">
      <c r="A27" s="1072"/>
      <c r="B27" s="724">
        <v>17</v>
      </c>
      <c r="C27" s="725"/>
      <c r="D27" s="664" t="s">
        <v>24</v>
      </c>
      <c r="E27" s="1" t="s">
        <v>104</v>
      </c>
      <c r="F27" s="741" t="s">
        <v>122</v>
      </c>
      <c r="G27" s="742" t="s">
        <v>365</v>
      </c>
      <c r="H27" s="743" t="s">
        <v>122</v>
      </c>
      <c r="I27" s="744" t="s">
        <v>1596</v>
      </c>
      <c r="J27" s="743" t="s">
        <v>122</v>
      </c>
      <c r="K27" s="743" t="s">
        <v>122</v>
      </c>
      <c r="L27" s="743" t="s">
        <v>122</v>
      </c>
      <c r="M27" s="743" t="s">
        <v>365</v>
      </c>
      <c r="N27" s="743" t="s">
        <v>122</v>
      </c>
      <c r="O27" s="743" t="s">
        <v>122</v>
      </c>
      <c r="P27" s="743" t="s">
        <v>1596</v>
      </c>
      <c r="Q27" s="745" t="s">
        <v>122</v>
      </c>
      <c r="R27" s="671" t="s">
        <v>1596</v>
      </c>
      <c r="S27" s="672" t="s">
        <v>1596</v>
      </c>
      <c r="T27" s="672" t="s">
        <v>365</v>
      </c>
      <c r="U27" s="1037" t="str">
        <f t="shared" si="1"/>
        <v>&lt;0.001</v>
      </c>
      <c r="V27" s="1038"/>
      <c r="W27" s="1039" t="str">
        <f t="shared" si="2"/>
        <v>-</v>
      </c>
      <c r="X27" s="1038"/>
      <c r="Y27" s="1039" t="str">
        <f t="shared" si="3"/>
        <v>-</v>
      </c>
      <c r="Z27" s="1038"/>
      <c r="AA27" s="673">
        <f t="shared" si="0"/>
        <v>4</v>
      </c>
      <c r="AB27" s="648"/>
      <c r="AC27" s="648"/>
      <c r="AD27" s="648"/>
    </row>
    <row r="28" spans="1:30" s="649" customFormat="1" ht="13.5" customHeight="1" x14ac:dyDescent="0.15">
      <c r="A28" s="1072"/>
      <c r="B28" s="724">
        <v>18</v>
      </c>
      <c r="C28" s="725"/>
      <c r="D28" s="664" t="s">
        <v>25</v>
      </c>
      <c r="E28" s="1" t="s">
        <v>104</v>
      </c>
      <c r="F28" s="741" t="s">
        <v>122</v>
      </c>
      <c r="G28" s="742" t="s">
        <v>365</v>
      </c>
      <c r="H28" s="743" t="s">
        <v>122</v>
      </c>
      <c r="I28" s="744" t="s">
        <v>1596</v>
      </c>
      <c r="J28" s="743" t="s">
        <v>122</v>
      </c>
      <c r="K28" s="743" t="s">
        <v>122</v>
      </c>
      <c r="L28" s="743" t="s">
        <v>122</v>
      </c>
      <c r="M28" s="743" t="s">
        <v>365</v>
      </c>
      <c r="N28" s="743" t="s">
        <v>122</v>
      </c>
      <c r="O28" s="743" t="s">
        <v>122</v>
      </c>
      <c r="P28" s="743" t="s">
        <v>365</v>
      </c>
      <c r="Q28" s="745" t="s">
        <v>122</v>
      </c>
      <c r="R28" s="671" t="s">
        <v>1596</v>
      </c>
      <c r="S28" s="672" t="s">
        <v>365</v>
      </c>
      <c r="T28" s="672" t="s">
        <v>365</v>
      </c>
      <c r="U28" s="1037" t="str">
        <f t="shared" si="1"/>
        <v>&lt;0.001</v>
      </c>
      <c r="V28" s="1038"/>
      <c r="W28" s="1039" t="str">
        <f t="shared" si="2"/>
        <v>-</v>
      </c>
      <c r="X28" s="1038"/>
      <c r="Y28" s="1039" t="str">
        <f t="shared" si="3"/>
        <v>-</v>
      </c>
      <c r="Z28" s="1038"/>
      <c r="AA28" s="673">
        <f t="shared" si="0"/>
        <v>4</v>
      </c>
      <c r="AB28" s="648"/>
      <c r="AC28" s="648"/>
      <c r="AD28" s="648"/>
    </row>
    <row r="29" spans="1:30" s="649" customFormat="1" ht="13.5" customHeight="1" x14ac:dyDescent="0.15">
      <c r="A29" s="1072"/>
      <c r="B29" s="724">
        <v>19</v>
      </c>
      <c r="C29" s="725"/>
      <c r="D29" s="664" t="s">
        <v>26</v>
      </c>
      <c r="E29" s="1" t="s">
        <v>104</v>
      </c>
      <c r="F29" s="741" t="s">
        <v>122</v>
      </c>
      <c r="G29" s="742" t="s">
        <v>1597</v>
      </c>
      <c r="H29" s="743" t="s">
        <v>122</v>
      </c>
      <c r="I29" s="744" t="s">
        <v>1597</v>
      </c>
      <c r="J29" s="743" t="s">
        <v>122</v>
      </c>
      <c r="K29" s="743" t="s">
        <v>122</v>
      </c>
      <c r="L29" s="743" t="s">
        <v>122</v>
      </c>
      <c r="M29" s="743" t="s">
        <v>1597</v>
      </c>
      <c r="N29" s="743" t="s">
        <v>122</v>
      </c>
      <c r="O29" s="743" t="s">
        <v>122</v>
      </c>
      <c r="P29" s="743" t="s">
        <v>1597</v>
      </c>
      <c r="Q29" s="745" t="s">
        <v>122</v>
      </c>
      <c r="R29" s="671" t="s">
        <v>1597</v>
      </c>
      <c r="S29" s="672" t="s">
        <v>1597</v>
      </c>
      <c r="T29" s="672" t="s">
        <v>1597</v>
      </c>
      <c r="U29" s="1037" t="str">
        <f t="shared" si="1"/>
        <v>&lt;0.001</v>
      </c>
      <c r="V29" s="1038"/>
      <c r="W29" s="1039" t="str">
        <f t="shared" si="2"/>
        <v>-</v>
      </c>
      <c r="X29" s="1038"/>
      <c r="Y29" s="1039" t="str">
        <f t="shared" si="3"/>
        <v>-</v>
      </c>
      <c r="Z29" s="1038"/>
      <c r="AA29" s="673">
        <f t="shared" si="0"/>
        <v>4</v>
      </c>
      <c r="AB29" s="648"/>
      <c r="AC29" s="648"/>
      <c r="AD29" s="648"/>
    </row>
    <row r="30" spans="1:30" s="649" customFormat="1" ht="13.5" customHeight="1" x14ac:dyDescent="0.15">
      <c r="A30" s="1072"/>
      <c r="B30" s="724">
        <v>20</v>
      </c>
      <c r="C30" s="725"/>
      <c r="D30" s="664" t="s">
        <v>27</v>
      </c>
      <c r="E30" s="1" t="s">
        <v>104</v>
      </c>
      <c r="F30" s="741" t="s">
        <v>122</v>
      </c>
      <c r="G30" s="742" t="s">
        <v>1597</v>
      </c>
      <c r="H30" s="743" t="s">
        <v>122</v>
      </c>
      <c r="I30" s="744" t="s">
        <v>1597</v>
      </c>
      <c r="J30" s="743" t="s">
        <v>122</v>
      </c>
      <c r="K30" s="743" t="s">
        <v>122</v>
      </c>
      <c r="L30" s="743" t="s">
        <v>122</v>
      </c>
      <c r="M30" s="743" t="s">
        <v>1597</v>
      </c>
      <c r="N30" s="743" t="s">
        <v>122</v>
      </c>
      <c r="O30" s="743" t="s">
        <v>122</v>
      </c>
      <c r="P30" s="743" t="s">
        <v>1597</v>
      </c>
      <c r="Q30" s="745" t="s">
        <v>122</v>
      </c>
      <c r="R30" s="671" t="s">
        <v>1597</v>
      </c>
      <c r="S30" s="672" t="s">
        <v>1597</v>
      </c>
      <c r="T30" s="672" t="s">
        <v>1597</v>
      </c>
      <c r="U30" s="1037" t="str">
        <f t="shared" si="1"/>
        <v>&lt;0.001</v>
      </c>
      <c r="V30" s="1038"/>
      <c r="W30" s="1039" t="str">
        <f t="shared" si="2"/>
        <v>-</v>
      </c>
      <c r="X30" s="1038"/>
      <c r="Y30" s="1039" t="str">
        <f t="shared" si="3"/>
        <v>-</v>
      </c>
      <c r="Z30" s="1038"/>
      <c r="AA30" s="673">
        <f t="shared" si="0"/>
        <v>4</v>
      </c>
      <c r="AB30" s="648"/>
      <c r="AC30" s="648"/>
      <c r="AD30" s="648"/>
    </row>
    <row r="31" spans="1:30" s="649" customFormat="1" ht="13.5" customHeight="1" x14ac:dyDescent="0.15">
      <c r="A31" s="1072"/>
      <c r="B31" s="724">
        <v>21</v>
      </c>
      <c r="C31" s="725"/>
      <c r="D31" s="757" t="s">
        <v>59</v>
      </c>
      <c r="E31" s="1" t="s">
        <v>104</v>
      </c>
      <c r="F31" s="751" t="s">
        <v>122</v>
      </c>
      <c r="G31" s="758" t="s">
        <v>122</v>
      </c>
      <c r="H31" s="753" t="s">
        <v>122</v>
      </c>
      <c r="I31" s="753" t="s">
        <v>122</v>
      </c>
      <c r="J31" s="753" t="s">
        <v>122</v>
      </c>
      <c r="K31" s="753" t="s">
        <v>122</v>
      </c>
      <c r="L31" s="753" t="s">
        <v>122</v>
      </c>
      <c r="M31" s="753" t="s">
        <v>122</v>
      </c>
      <c r="N31" s="753" t="s">
        <v>122</v>
      </c>
      <c r="O31" s="753" t="s">
        <v>122</v>
      </c>
      <c r="P31" s="753" t="s">
        <v>122</v>
      </c>
      <c r="Q31" s="755" t="s">
        <v>122</v>
      </c>
      <c r="R31" s="671" t="s">
        <v>122</v>
      </c>
      <c r="S31" s="672" t="s">
        <v>122</v>
      </c>
      <c r="T31" s="672" t="s">
        <v>122</v>
      </c>
      <c r="U31" s="1037" t="str">
        <f t="shared" si="1"/>
        <v>-</v>
      </c>
      <c r="V31" s="1038"/>
      <c r="W31" s="1039" t="str">
        <f t="shared" si="2"/>
        <v>-</v>
      </c>
      <c r="X31" s="1038"/>
      <c r="Y31" s="1039" t="str">
        <f t="shared" si="3"/>
        <v>-</v>
      </c>
      <c r="Z31" s="1038"/>
      <c r="AA31" s="673">
        <f t="shared" si="0"/>
        <v>0</v>
      </c>
      <c r="AB31" s="648"/>
      <c r="AC31" s="648"/>
      <c r="AD31" s="648"/>
    </row>
    <row r="32" spans="1:30" s="649" customFormat="1" ht="13.5" customHeight="1" x14ac:dyDescent="0.15">
      <c r="A32" s="1072"/>
      <c r="B32" s="724">
        <v>22</v>
      </c>
      <c r="C32" s="725"/>
      <c r="D32" s="664" t="s">
        <v>28</v>
      </c>
      <c r="E32" s="1" t="s">
        <v>104</v>
      </c>
      <c r="F32" s="741" t="s">
        <v>122</v>
      </c>
      <c r="G32" s="759" t="s">
        <v>122</v>
      </c>
      <c r="H32" s="743" t="s">
        <v>122</v>
      </c>
      <c r="I32" s="743" t="s">
        <v>122</v>
      </c>
      <c r="J32" s="743" t="s">
        <v>122</v>
      </c>
      <c r="K32" s="743" t="s">
        <v>122</v>
      </c>
      <c r="L32" s="743" t="s">
        <v>122</v>
      </c>
      <c r="M32" s="743" t="s">
        <v>122</v>
      </c>
      <c r="N32" s="743" t="s">
        <v>122</v>
      </c>
      <c r="O32" s="743" t="s">
        <v>122</v>
      </c>
      <c r="P32" s="743" t="s">
        <v>122</v>
      </c>
      <c r="Q32" s="745" t="s">
        <v>122</v>
      </c>
      <c r="R32" s="671" t="s">
        <v>122</v>
      </c>
      <c r="S32" s="672" t="s">
        <v>122</v>
      </c>
      <c r="T32" s="672" t="s">
        <v>122</v>
      </c>
      <c r="U32" s="1037" t="str">
        <f t="shared" si="1"/>
        <v>-</v>
      </c>
      <c r="V32" s="1038"/>
      <c r="W32" s="1039" t="str">
        <f t="shared" si="2"/>
        <v>-</v>
      </c>
      <c r="X32" s="1038"/>
      <c r="Y32" s="1039" t="str">
        <f t="shared" si="3"/>
        <v>-</v>
      </c>
      <c r="Z32" s="1038"/>
      <c r="AA32" s="673">
        <f t="shared" si="0"/>
        <v>0</v>
      </c>
      <c r="AB32" s="648"/>
      <c r="AC32" s="648"/>
      <c r="AD32" s="648"/>
    </row>
    <row r="33" spans="1:30" s="649" customFormat="1" ht="13.5" customHeight="1" x14ac:dyDescent="0.15">
      <c r="A33" s="1072"/>
      <c r="B33" s="724">
        <v>23</v>
      </c>
      <c r="C33" s="725"/>
      <c r="D33" s="664" t="s">
        <v>29</v>
      </c>
      <c r="E33" s="1" t="s">
        <v>104</v>
      </c>
      <c r="F33" s="741" t="s">
        <v>122</v>
      </c>
      <c r="G33" s="759" t="s">
        <v>122</v>
      </c>
      <c r="H33" s="743" t="s">
        <v>122</v>
      </c>
      <c r="I33" s="743" t="s">
        <v>122</v>
      </c>
      <c r="J33" s="743" t="s">
        <v>122</v>
      </c>
      <c r="K33" s="743" t="s">
        <v>122</v>
      </c>
      <c r="L33" s="743" t="s">
        <v>122</v>
      </c>
      <c r="M33" s="743" t="s">
        <v>122</v>
      </c>
      <c r="N33" s="743" t="s">
        <v>122</v>
      </c>
      <c r="O33" s="743" t="s">
        <v>122</v>
      </c>
      <c r="P33" s="743" t="s">
        <v>122</v>
      </c>
      <c r="Q33" s="745" t="s">
        <v>122</v>
      </c>
      <c r="R33" s="671" t="s">
        <v>122</v>
      </c>
      <c r="S33" s="672" t="s">
        <v>122</v>
      </c>
      <c r="T33" s="672" t="s">
        <v>122</v>
      </c>
      <c r="U33" s="1037" t="str">
        <f t="shared" si="1"/>
        <v>-</v>
      </c>
      <c r="V33" s="1038"/>
      <c r="W33" s="1039" t="str">
        <f t="shared" si="2"/>
        <v>-</v>
      </c>
      <c r="X33" s="1038"/>
      <c r="Y33" s="1039" t="str">
        <f t="shared" si="3"/>
        <v>-</v>
      </c>
      <c r="Z33" s="1038"/>
      <c r="AA33" s="673">
        <f t="shared" si="0"/>
        <v>0</v>
      </c>
      <c r="AB33" s="648"/>
      <c r="AC33" s="648"/>
      <c r="AD33" s="648"/>
    </row>
    <row r="34" spans="1:30" s="649" customFormat="1" ht="13.5" customHeight="1" x14ac:dyDescent="0.15">
      <c r="A34" s="1072"/>
      <c r="B34" s="724">
        <v>24</v>
      </c>
      <c r="C34" s="725"/>
      <c r="D34" s="664" t="s">
        <v>30</v>
      </c>
      <c r="E34" s="1" t="s">
        <v>104</v>
      </c>
      <c r="F34" s="741" t="s">
        <v>122</v>
      </c>
      <c r="G34" s="759" t="s">
        <v>122</v>
      </c>
      <c r="H34" s="743" t="s">
        <v>122</v>
      </c>
      <c r="I34" s="743" t="s">
        <v>122</v>
      </c>
      <c r="J34" s="743" t="s">
        <v>122</v>
      </c>
      <c r="K34" s="743" t="s">
        <v>122</v>
      </c>
      <c r="L34" s="743" t="s">
        <v>122</v>
      </c>
      <c r="M34" s="743" t="s">
        <v>122</v>
      </c>
      <c r="N34" s="743" t="s">
        <v>122</v>
      </c>
      <c r="O34" s="743" t="s">
        <v>122</v>
      </c>
      <c r="P34" s="743" t="s">
        <v>122</v>
      </c>
      <c r="Q34" s="745" t="s">
        <v>122</v>
      </c>
      <c r="R34" s="671" t="s">
        <v>122</v>
      </c>
      <c r="S34" s="672" t="s">
        <v>122</v>
      </c>
      <c r="T34" s="672" t="s">
        <v>122</v>
      </c>
      <c r="U34" s="1037" t="str">
        <f t="shared" si="1"/>
        <v>-</v>
      </c>
      <c r="V34" s="1038"/>
      <c r="W34" s="1039" t="str">
        <f t="shared" si="2"/>
        <v>-</v>
      </c>
      <c r="X34" s="1038"/>
      <c r="Y34" s="1039" t="str">
        <f t="shared" si="3"/>
        <v>-</v>
      </c>
      <c r="Z34" s="1038"/>
      <c r="AA34" s="673">
        <f t="shared" si="0"/>
        <v>0</v>
      </c>
      <c r="AB34" s="648"/>
      <c r="AC34" s="648"/>
      <c r="AD34" s="648"/>
    </row>
    <row r="35" spans="1:30" s="649" customFormat="1" ht="13.5" customHeight="1" x14ac:dyDescent="0.15">
      <c r="A35" s="1072"/>
      <c r="B35" s="724">
        <v>25</v>
      </c>
      <c r="C35" s="725"/>
      <c r="D35" s="664" t="s">
        <v>31</v>
      </c>
      <c r="E35" s="1" t="s">
        <v>104</v>
      </c>
      <c r="F35" s="741" t="s">
        <v>122</v>
      </c>
      <c r="G35" s="759" t="s">
        <v>122</v>
      </c>
      <c r="H35" s="743" t="s">
        <v>122</v>
      </c>
      <c r="I35" s="743" t="s">
        <v>122</v>
      </c>
      <c r="J35" s="743" t="s">
        <v>122</v>
      </c>
      <c r="K35" s="743" t="s">
        <v>122</v>
      </c>
      <c r="L35" s="743" t="s">
        <v>122</v>
      </c>
      <c r="M35" s="743" t="s">
        <v>122</v>
      </c>
      <c r="N35" s="743" t="s">
        <v>122</v>
      </c>
      <c r="O35" s="743" t="s">
        <v>122</v>
      </c>
      <c r="P35" s="743" t="s">
        <v>122</v>
      </c>
      <c r="Q35" s="745" t="s">
        <v>122</v>
      </c>
      <c r="R35" s="671" t="s">
        <v>122</v>
      </c>
      <c r="S35" s="672" t="s">
        <v>122</v>
      </c>
      <c r="T35" s="672" t="s">
        <v>122</v>
      </c>
      <c r="U35" s="1037" t="str">
        <f t="shared" si="1"/>
        <v>-</v>
      </c>
      <c r="V35" s="1038"/>
      <c r="W35" s="1039" t="str">
        <f t="shared" si="2"/>
        <v>-</v>
      </c>
      <c r="X35" s="1038"/>
      <c r="Y35" s="1039" t="str">
        <f t="shared" si="3"/>
        <v>-</v>
      </c>
      <c r="Z35" s="1038"/>
      <c r="AA35" s="673">
        <f t="shared" si="0"/>
        <v>0</v>
      </c>
      <c r="AB35" s="648"/>
      <c r="AC35" s="648"/>
      <c r="AD35" s="648"/>
    </row>
    <row r="36" spans="1:30" s="649" customFormat="1" ht="13.5" customHeight="1" x14ac:dyDescent="0.15">
      <c r="A36" s="1072"/>
      <c r="B36" s="724">
        <v>26</v>
      </c>
      <c r="C36" s="725"/>
      <c r="D36" s="664" t="s">
        <v>32</v>
      </c>
      <c r="E36" s="1" t="s">
        <v>104</v>
      </c>
      <c r="F36" s="741" t="s">
        <v>122</v>
      </c>
      <c r="G36" s="759" t="s">
        <v>122</v>
      </c>
      <c r="H36" s="743" t="s">
        <v>122</v>
      </c>
      <c r="I36" s="743" t="s">
        <v>122</v>
      </c>
      <c r="J36" s="743" t="s">
        <v>122</v>
      </c>
      <c r="K36" s="743" t="s">
        <v>122</v>
      </c>
      <c r="L36" s="743" t="s">
        <v>122</v>
      </c>
      <c r="M36" s="743" t="s">
        <v>122</v>
      </c>
      <c r="N36" s="743" t="s">
        <v>122</v>
      </c>
      <c r="O36" s="743" t="s">
        <v>122</v>
      </c>
      <c r="P36" s="743" t="s">
        <v>122</v>
      </c>
      <c r="Q36" s="745" t="s">
        <v>122</v>
      </c>
      <c r="R36" s="671" t="s">
        <v>122</v>
      </c>
      <c r="S36" s="672" t="s">
        <v>122</v>
      </c>
      <c r="T36" s="672" t="s">
        <v>122</v>
      </c>
      <c r="U36" s="1037" t="str">
        <f t="shared" si="1"/>
        <v>-</v>
      </c>
      <c r="V36" s="1038"/>
      <c r="W36" s="1039" t="str">
        <f t="shared" si="2"/>
        <v>-</v>
      </c>
      <c r="X36" s="1038"/>
      <c r="Y36" s="1039" t="str">
        <f t="shared" si="3"/>
        <v>-</v>
      </c>
      <c r="Z36" s="1038"/>
      <c r="AA36" s="673">
        <f t="shared" si="0"/>
        <v>0</v>
      </c>
      <c r="AB36" s="648"/>
      <c r="AC36" s="648"/>
      <c r="AD36" s="648"/>
    </row>
    <row r="37" spans="1:30" s="649" customFormat="1" ht="13.5" customHeight="1" x14ac:dyDescent="0.15">
      <c r="A37" s="1072"/>
      <c r="B37" s="724">
        <v>27</v>
      </c>
      <c r="C37" s="725"/>
      <c r="D37" s="664" t="s">
        <v>33</v>
      </c>
      <c r="E37" s="1" t="s">
        <v>104</v>
      </c>
      <c r="F37" s="741" t="s">
        <v>122</v>
      </c>
      <c r="G37" s="759" t="s">
        <v>122</v>
      </c>
      <c r="H37" s="743" t="s">
        <v>122</v>
      </c>
      <c r="I37" s="743" t="s">
        <v>122</v>
      </c>
      <c r="J37" s="743" t="s">
        <v>122</v>
      </c>
      <c r="K37" s="743" t="s">
        <v>122</v>
      </c>
      <c r="L37" s="743" t="s">
        <v>122</v>
      </c>
      <c r="M37" s="743" t="s">
        <v>122</v>
      </c>
      <c r="N37" s="743" t="s">
        <v>122</v>
      </c>
      <c r="O37" s="743" t="s">
        <v>122</v>
      </c>
      <c r="P37" s="743" t="s">
        <v>122</v>
      </c>
      <c r="Q37" s="745" t="s">
        <v>122</v>
      </c>
      <c r="R37" s="671" t="s">
        <v>122</v>
      </c>
      <c r="S37" s="672" t="s">
        <v>122</v>
      </c>
      <c r="T37" s="672" t="s">
        <v>122</v>
      </c>
      <c r="U37" s="1037" t="str">
        <f t="shared" si="1"/>
        <v>-</v>
      </c>
      <c r="V37" s="1038"/>
      <c r="W37" s="1039" t="str">
        <f t="shared" si="2"/>
        <v>-</v>
      </c>
      <c r="X37" s="1038"/>
      <c r="Y37" s="1039" t="str">
        <f t="shared" si="3"/>
        <v>-</v>
      </c>
      <c r="Z37" s="1038"/>
      <c r="AA37" s="673">
        <f t="shared" si="0"/>
        <v>0</v>
      </c>
      <c r="AB37" s="648"/>
      <c r="AC37" s="648"/>
      <c r="AD37" s="648"/>
    </row>
    <row r="38" spans="1:30" s="649" customFormat="1" ht="13.5" customHeight="1" x14ac:dyDescent="0.15">
      <c r="A38" s="1072"/>
      <c r="B38" s="724">
        <v>28</v>
      </c>
      <c r="C38" s="725"/>
      <c r="D38" s="664" t="s">
        <v>34</v>
      </c>
      <c r="E38" s="1" t="s">
        <v>104</v>
      </c>
      <c r="F38" s="741" t="s">
        <v>122</v>
      </c>
      <c r="G38" s="759" t="s">
        <v>122</v>
      </c>
      <c r="H38" s="743" t="s">
        <v>122</v>
      </c>
      <c r="I38" s="743" t="s">
        <v>122</v>
      </c>
      <c r="J38" s="743" t="s">
        <v>122</v>
      </c>
      <c r="K38" s="743" t="s">
        <v>122</v>
      </c>
      <c r="L38" s="743" t="s">
        <v>122</v>
      </c>
      <c r="M38" s="743" t="s">
        <v>122</v>
      </c>
      <c r="N38" s="743" t="s">
        <v>122</v>
      </c>
      <c r="O38" s="743" t="s">
        <v>122</v>
      </c>
      <c r="P38" s="743" t="s">
        <v>122</v>
      </c>
      <c r="Q38" s="745" t="s">
        <v>122</v>
      </c>
      <c r="R38" s="671" t="s">
        <v>122</v>
      </c>
      <c r="S38" s="672" t="s">
        <v>122</v>
      </c>
      <c r="T38" s="672" t="s">
        <v>122</v>
      </c>
      <c r="U38" s="1037" t="str">
        <f t="shared" si="1"/>
        <v>-</v>
      </c>
      <c r="V38" s="1038"/>
      <c r="W38" s="1039" t="str">
        <f t="shared" si="2"/>
        <v>-</v>
      </c>
      <c r="X38" s="1038"/>
      <c r="Y38" s="1039" t="str">
        <f t="shared" si="3"/>
        <v>-</v>
      </c>
      <c r="Z38" s="1038"/>
      <c r="AA38" s="673">
        <f t="shared" si="0"/>
        <v>0</v>
      </c>
      <c r="AB38" s="648"/>
      <c r="AC38" s="648"/>
      <c r="AD38" s="648"/>
    </row>
    <row r="39" spans="1:30" s="649" customFormat="1" ht="13.5" customHeight="1" x14ac:dyDescent="0.15">
      <c r="A39" s="1072"/>
      <c r="B39" s="724">
        <v>29</v>
      </c>
      <c r="C39" s="725"/>
      <c r="D39" s="664" t="s">
        <v>35</v>
      </c>
      <c r="E39" s="1" t="s">
        <v>104</v>
      </c>
      <c r="F39" s="741" t="s">
        <v>122</v>
      </c>
      <c r="G39" s="759" t="s">
        <v>122</v>
      </c>
      <c r="H39" s="743" t="s">
        <v>122</v>
      </c>
      <c r="I39" s="743" t="s">
        <v>122</v>
      </c>
      <c r="J39" s="743" t="s">
        <v>122</v>
      </c>
      <c r="K39" s="743" t="s">
        <v>122</v>
      </c>
      <c r="L39" s="743" t="s">
        <v>122</v>
      </c>
      <c r="M39" s="743" t="s">
        <v>122</v>
      </c>
      <c r="N39" s="743" t="s">
        <v>122</v>
      </c>
      <c r="O39" s="743" t="s">
        <v>122</v>
      </c>
      <c r="P39" s="743" t="s">
        <v>122</v>
      </c>
      <c r="Q39" s="745" t="s">
        <v>122</v>
      </c>
      <c r="R39" s="671" t="s">
        <v>122</v>
      </c>
      <c r="S39" s="672" t="s">
        <v>122</v>
      </c>
      <c r="T39" s="672" t="s">
        <v>122</v>
      </c>
      <c r="U39" s="1037" t="str">
        <f t="shared" si="1"/>
        <v>-</v>
      </c>
      <c r="V39" s="1038"/>
      <c r="W39" s="1039" t="str">
        <f t="shared" si="2"/>
        <v>-</v>
      </c>
      <c r="X39" s="1038"/>
      <c r="Y39" s="1039" t="str">
        <f t="shared" si="3"/>
        <v>-</v>
      </c>
      <c r="Z39" s="1038"/>
      <c r="AA39" s="673">
        <f t="shared" si="0"/>
        <v>0</v>
      </c>
      <c r="AB39" s="648"/>
      <c r="AC39" s="648"/>
      <c r="AD39" s="648"/>
    </row>
    <row r="40" spans="1:30" s="649" customFormat="1" ht="13.5" customHeight="1" x14ac:dyDescent="0.15">
      <c r="A40" s="1072"/>
      <c r="B40" s="724">
        <v>30</v>
      </c>
      <c r="C40" s="725"/>
      <c r="D40" s="664" t="s">
        <v>36</v>
      </c>
      <c r="E40" s="1" t="s">
        <v>104</v>
      </c>
      <c r="F40" s="741" t="s">
        <v>122</v>
      </c>
      <c r="G40" s="759" t="s">
        <v>122</v>
      </c>
      <c r="H40" s="743" t="s">
        <v>122</v>
      </c>
      <c r="I40" s="743" t="s">
        <v>122</v>
      </c>
      <c r="J40" s="743" t="s">
        <v>122</v>
      </c>
      <c r="K40" s="743" t="s">
        <v>122</v>
      </c>
      <c r="L40" s="743" t="s">
        <v>122</v>
      </c>
      <c r="M40" s="743" t="s">
        <v>122</v>
      </c>
      <c r="N40" s="743" t="s">
        <v>122</v>
      </c>
      <c r="O40" s="743" t="s">
        <v>122</v>
      </c>
      <c r="P40" s="743" t="s">
        <v>122</v>
      </c>
      <c r="Q40" s="745" t="s">
        <v>122</v>
      </c>
      <c r="R40" s="671" t="s">
        <v>122</v>
      </c>
      <c r="S40" s="672" t="s">
        <v>122</v>
      </c>
      <c r="T40" s="672" t="s">
        <v>122</v>
      </c>
      <c r="U40" s="1037" t="str">
        <f t="shared" si="1"/>
        <v>-</v>
      </c>
      <c r="V40" s="1038"/>
      <c r="W40" s="1039" t="str">
        <f t="shared" si="2"/>
        <v>-</v>
      </c>
      <c r="X40" s="1038"/>
      <c r="Y40" s="1039" t="str">
        <f t="shared" si="3"/>
        <v>-</v>
      </c>
      <c r="Z40" s="1038"/>
      <c r="AA40" s="673">
        <f t="shared" si="0"/>
        <v>0</v>
      </c>
      <c r="AB40" s="648"/>
      <c r="AC40" s="648"/>
      <c r="AD40" s="648"/>
    </row>
    <row r="41" spans="1:30" s="649" customFormat="1" ht="13.5" customHeight="1" x14ac:dyDescent="0.15">
      <c r="A41" s="1072"/>
      <c r="B41" s="724">
        <v>31</v>
      </c>
      <c r="C41" s="725"/>
      <c r="D41" s="664" t="s">
        <v>37</v>
      </c>
      <c r="E41" s="1" t="s">
        <v>104</v>
      </c>
      <c r="F41" s="741" t="s">
        <v>122</v>
      </c>
      <c r="G41" s="759" t="s">
        <v>122</v>
      </c>
      <c r="H41" s="743" t="s">
        <v>122</v>
      </c>
      <c r="I41" s="743" t="s">
        <v>122</v>
      </c>
      <c r="J41" s="743" t="s">
        <v>122</v>
      </c>
      <c r="K41" s="743" t="s">
        <v>122</v>
      </c>
      <c r="L41" s="743" t="s">
        <v>122</v>
      </c>
      <c r="M41" s="743" t="s">
        <v>122</v>
      </c>
      <c r="N41" s="743" t="s">
        <v>122</v>
      </c>
      <c r="O41" s="743" t="s">
        <v>122</v>
      </c>
      <c r="P41" s="743" t="s">
        <v>122</v>
      </c>
      <c r="Q41" s="745" t="s">
        <v>122</v>
      </c>
      <c r="R41" s="671" t="s">
        <v>122</v>
      </c>
      <c r="S41" s="672" t="s">
        <v>122</v>
      </c>
      <c r="T41" s="672" t="s">
        <v>122</v>
      </c>
      <c r="U41" s="1037" t="str">
        <f t="shared" si="1"/>
        <v>-</v>
      </c>
      <c r="V41" s="1038"/>
      <c r="W41" s="1039" t="str">
        <f t="shared" si="2"/>
        <v>-</v>
      </c>
      <c r="X41" s="1038"/>
      <c r="Y41" s="1039" t="str">
        <f t="shared" si="3"/>
        <v>-</v>
      </c>
      <c r="Z41" s="1038"/>
      <c r="AA41" s="673">
        <f t="shared" si="0"/>
        <v>0</v>
      </c>
      <c r="AB41" s="648"/>
      <c r="AC41" s="648"/>
      <c r="AD41" s="648"/>
    </row>
    <row r="42" spans="1:30" s="649" customFormat="1" ht="13.5" customHeight="1" x14ac:dyDescent="0.15">
      <c r="A42" s="1072"/>
      <c r="B42" s="724">
        <v>32</v>
      </c>
      <c r="C42" s="725"/>
      <c r="D42" s="664" t="s">
        <v>38</v>
      </c>
      <c r="E42" s="1" t="s">
        <v>104</v>
      </c>
      <c r="F42" s="751" t="s">
        <v>122</v>
      </c>
      <c r="G42" s="752" t="s">
        <v>1598</v>
      </c>
      <c r="H42" s="753" t="s">
        <v>122</v>
      </c>
      <c r="I42" s="754" t="s">
        <v>804</v>
      </c>
      <c r="J42" s="753" t="s">
        <v>122</v>
      </c>
      <c r="K42" s="753" t="s">
        <v>122</v>
      </c>
      <c r="L42" s="753" t="s">
        <v>122</v>
      </c>
      <c r="M42" s="753" t="s">
        <v>804</v>
      </c>
      <c r="N42" s="753" t="s">
        <v>122</v>
      </c>
      <c r="O42" s="753" t="s">
        <v>122</v>
      </c>
      <c r="P42" s="753" t="s">
        <v>1598</v>
      </c>
      <c r="Q42" s="755" t="s">
        <v>122</v>
      </c>
      <c r="R42" s="671" t="s">
        <v>804</v>
      </c>
      <c r="S42" s="672" t="s">
        <v>804</v>
      </c>
      <c r="T42" s="672" t="s">
        <v>804</v>
      </c>
      <c r="U42" s="1037" t="str">
        <f t="shared" si="1"/>
        <v>&lt;0.01</v>
      </c>
      <c r="V42" s="1038"/>
      <c r="W42" s="1039" t="str">
        <f t="shared" si="2"/>
        <v>-</v>
      </c>
      <c r="X42" s="1038"/>
      <c r="Y42" s="1039" t="str">
        <f t="shared" si="3"/>
        <v>-</v>
      </c>
      <c r="Z42" s="1038"/>
      <c r="AA42" s="673">
        <f t="shared" si="0"/>
        <v>4</v>
      </c>
      <c r="AB42" s="648"/>
      <c r="AC42" s="648"/>
      <c r="AD42" s="648"/>
    </row>
    <row r="43" spans="1:30" s="649" customFormat="1" ht="13.5" customHeight="1" x14ac:dyDescent="0.15">
      <c r="A43" s="1072"/>
      <c r="B43" s="724">
        <v>33</v>
      </c>
      <c r="C43" s="725"/>
      <c r="D43" s="664" t="s">
        <v>39</v>
      </c>
      <c r="E43" s="1" t="s">
        <v>104</v>
      </c>
      <c r="F43" s="760">
        <v>0.1</v>
      </c>
      <c r="G43" s="752">
        <v>0.66</v>
      </c>
      <c r="H43" s="754">
        <v>0.1</v>
      </c>
      <c r="I43" s="754">
        <v>0.19</v>
      </c>
      <c r="J43" s="754">
        <v>0.31</v>
      </c>
      <c r="K43" s="754">
        <v>0.14000000000000001</v>
      </c>
      <c r="L43" s="753">
        <v>0.06</v>
      </c>
      <c r="M43" s="753">
        <v>0.1</v>
      </c>
      <c r="N43" s="753">
        <v>0.33</v>
      </c>
      <c r="O43" s="753">
        <v>0.11</v>
      </c>
      <c r="P43" s="753">
        <v>0.14000000000000001</v>
      </c>
      <c r="Q43" s="755">
        <v>0.14000000000000001</v>
      </c>
      <c r="R43" s="671" t="s">
        <v>1599</v>
      </c>
      <c r="S43" s="672" t="s">
        <v>1600</v>
      </c>
      <c r="T43" s="672" t="s">
        <v>1601</v>
      </c>
      <c r="U43" s="1037" t="str">
        <f t="shared" si="1"/>
        <v>0.66</v>
      </c>
      <c r="V43" s="1038"/>
      <c r="W43" s="1039" t="str">
        <f t="shared" si="2"/>
        <v>0.06</v>
      </c>
      <c r="X43" s="1038"/>
      <c r="Y43" s="1039" t="str">
        <f t="shared" si="3"/>
        <v>0.20</v>
      </c>
      <c r="Z43" s="1038"/>
      <c r="AA43" s="673">
        <f t="shared" si="0"/>
        <v>12</v>
      </c>
      <c r="AB43" s="648"/>
      <c r="AC43" s="648"/>
      <c r="AD43" s="648"/>
    </row>
    <row r="44" spans="1:30" s="649" customFormat="1" ht="13.5" customHeight="1" x14ac:dyDescent="0.15">
      <c r="A44" s="1072"/>
      <c r="B44" s="724">
        <v>34</v>
      </c>
      <c r="C44" s="725"/>
      <c r="D44" s="664" t="s">
        <v>40</v>
      </c>
      <c r="E44" s="1" t="s">
        <v>104</v>
      </c>
      <c r="F44" s="760">
        <v>0.26</v>
      </c>
      <c r="G44" s="752">
        <v>1.05</v>
      </c>
      <c r="H44" s="754">
        <v>0.43</v>
      </c>
      <c r="I44" s="754">
        <v>0.65</v>
      </c>
      <c r="J44" s="754">
        <v>0.64</v>
      </c>
      <c r="K44" s="754">
        <v>0.42</v>
      </c>
      <c r="L44" s="753">
        <v>0.25</v>
      </c>
      <c r="M44" s="753">
        <v>0.34</v>
      </c>
      <c r="N44" s="753">
        <v>0.54</v>
      </c>
      <c r="O44" s="753">
        <v>0.28000000000000003</v>
      </c>
      <c r="P44" s="753">
        <v>0.37</v>
      </c>
      <c r="Q44" s="755">
        <v>0.32</v>
      </c>
      <c r="R44" s="671" t="s">
        <v>1602</v>
      </c>
      <c r="S44" s="672" t="s">
        <v>1603</v>
      </c>
      <c r="T44" s="672" t="s">
        <v>1604</v>
      </c>
      <c r="U44" s="1037" t="str">
        <f t="shared" si="1"/>
        <v>1.05</v>
      </c>
      <c r="V44" s="1038"/>
      <c r="W44" s="1039" t="str">
        <f t="shared" si="2"/>
        <v>0.25</v>
      </c>
      <c r="X44" s="1038"/>
      <c r="Y44" s="1039" t="str">
        <f t="shared" si="3"/>
        <v>0.46</v>
      </c>
      <c r="Z44" s="1038"/>
      <c r="AA44" s="673">
        <f t="shared" si="0"/>
        <v>12</v>
      </c>
      <c r="AB44" s="648"/>
      <c r="AC44" s="648"/>
      <c r="AD44" s="648"/>
    </row>
    <row r="45" spans="1:30" s="649" customFormat="1" ht="13.5" customHeight="1" x14ac:dyDescent="0.15">
      <c r="A45" s="1072"/>
      <c r="B45" s="724">
        <v>35</v>
      </c>
      <c r="C45" s="725"/>
      <c r="D45" s="664" t="s">
        <v>41</v>
      </c>
      <c r="E45" s="1" t="s">
        <v>104</v>
      </c>
      <c r="F45" s="751" t="s">
        <v>122</v>
      </c>
      <c r="G45" s="752" t="s">
        <v>830</v>
      </c>
      <c r="H45" s="753" t="s">
        <v>122</v>
      </c>
      <c r="I45" s="754" t="s">
        <v>830</v>
      </c>
      <c r="J45" s="753" t="s">
        <v>122</v>
      </c>
      <c r="K45" s="753" t="s">
        <v>122</v>
      </c>
      <c r="L45" s="753" t="s">
        <v>122</v>
      </c>
      <c r="M45" s="753" t="s">
        <v>830</v>
      </c>
      <c r="N45" s="753" t="s">
        <v>122</v>
      </c>
      <c r="O45" s="753" t="s">
        <v>122</v>
      </c>
      <c r="P45" s="753" t="s">
        <v>830</v>
      </c>
      <c r="Q45" s="755" t="s">
        <v>122</v>
      </c>
      <c r="R45" s="671" t="s">
        <v>830</v>
      </c>
      <c r="S45" s="672" t="s">
        <v>830</v>
      </c>
      <c r="T45" s="672" t="s">
        <v>804</v>
      </c>
      <c r="U45" s="1037" t="str">
        <f t="shared" si="1"/>
        <v>&lt;0.01</v>
      </c>
      <c r="V45" s="1038"/>
      <c r="W45" s="1039" t="str">
        <f t="shared" si="2"/>
        <v>-</v>
      </c>
      <c r="X45" s="1038"/>
      <c r="Y45" s="1039" t="str">
        <f t="shared" si="3"/>
        <v>-</v>
      </c>
      <c r="Z45" s="1038"/>
      <c r="AA45" s="673">
        <f t="shared" si="0"/>
        <v>4</v>
      </c>
      <c r="AB45" s="648"/>
      <c r="AC45" s="648"/>
      <c r="AD45" s="648"/>
    </row>
    <row r="46" spans="1:30" s="649" customFormat="1" ht="13.5" customHeight="1" x14ac:dyDescent="0.15">
      <c r="A46" s="1072"/>
      <c r="B46" s="724">
        <v>36</v>
      </c>
      <c r="C46" s="725"/>
      <c r="D46" s="664" t="s">
        <v>42</v>
      </c>
      <c r="E46" s="1" t="s">
        <v>104</v>
      </c>
      <c r="F46" s="746" t="s">
        <v>122</v>
      </c>
      <c r="G46" s="747">
        <v>6</v>
      </c>
      <c r="H46" s="748" t="s">
        <v>122</v>
      </c>
      <c r="I46" s="749">
        <v>7.8</v>
      </c>
      <c r="J46" s="748" t="s">
        <v>122</v>
      </c>
      <c r="K46" s="748" t="s">
        <v>122</v>
      </c>
      <c r="L46" s="748" t="s">
        <v>122</v>
      </c>
      <c r="M46" s="748">
        <v>10.4</v>
      </c>
      <c r="N46" s="748" t="s">
        <v>122</v>
      </c>
      <c r="O46" s="748" t="s">
        <v>122</v>
      </c>
      <c r="P46" s="748">
        <v>10.5</v>
      </c>
      <c r="Q46" s="750" t="s">
        <v>122</v>
      </c>
      <c r="R46" s="671" t="s">
        <v>1409</v>
      </c>
      <c r="S46" s="672" t="s">
        <v>1605</v>
      </c>
      <c r="T46" s="672" t="s">
        <v>1606</v>
      </c>
      <c r="U46" s="1037" t="str">
        <f t="shared" si="1"/>
        <v>10.5</v>
      </c>
      <c r="V46" s="1038"/>
      <c r="W46" s="1039" t="str">
        <f t="shared" si="2"/>
        <v>6.0</v>
      </c>
      <c r="X46" s="1038"/>
      <c r="Y46" s="1039" t="str">
        <f t="shared" si="3"/>
        <v>8.7</v>
      </c>
      <c r="Z46" s="1038"/>
      <c r="AA46" s="673">
        <f t="shared" si="0"/>
        <v>4</v>
      </c>
      <c r="AB46" s="648"/>
      <c r="AC46" s="648"/>
      <c r="AD46" s="648"/>
    </row>
    <row r="47" spans="1:30" s="649" customFormat="1" ht="13.5" customHeight="1" x14ac:dyDescent="0.15">
      <c r="A47" s="1072"/>
      <c r="B47" s="724">
        <v>37</v>
      </c>
      <c r="C47" s="725"/>
      <c r="D47" s="664" t="s">
        <v>43</v>
      </c>
      <c r="E47" s="1" t="s">
        <v>104</v>
      </c>
      <c r="F47" s="761">
        <v>2.5000000000000001E-2</v>
      </c>
      <c r="G47" s="742">
        <v>5.5E-2</v>
      </c>
      <c r="H47" s="744">
        <v>3.1E-2</v>
      </c>
      <c r="I47" s="744">
        <v>3.3000000000000002E-2</v>
      </c>
      <c r="J47" s="744">
        <v>0.05</v>
      </c>
      <c r="K47" s="744">
        <v>2.5999999999999999E-2</v>
      </c>
      <c r="L47" s="743">
        <v>2.1000000000000001E-2</v>
      </c>
      <c r="M47" s="743">
        <v>2.4E-2</v>
      </c>
      <c r="N47" s="743">
        <v>3.1E-2</v>
      </c>
      <c r="O47" s="743">
        <v>3.1E-2</v>
      </c>
      <c r="P47" s="743">
        <v>3.4000000000000002E-2</v>
      </c>
      <c r="Q47" s="745">
        <v>2.5999999999999999E-2</v>
      </c>
      <c r="R47" s="671" t="s">
        <v>1608</v>
      </c>
      <c r="S47" s="672" t="s">
        <v>1609</v>
      </c>
      <c r="T47" s="672" t="s">
        <v>1611</v>
      </c>
      <c r="U47" s="1037" t="str">
        <f t="shared" si="1"/>
        <v>0.055</v>
      </c>
      <c r="V47" s="1038"/>
      <c r="W47" s="1039" t="str">
        <f t="shared" si="2"/>
        <v>0.021</v>
      </c>
      <c r="X47" s="1038"/>
      <c r="Y47" s="1039" t="str">
        <f t="shared" si="3"/>
        <v>0.032</v>
      </c>
      <c r="Z47" s="1038"/>
      <c r="AA47" s="673">
        <f t="shared" si="0"/>
        <v>12</v>
      </c>
      <c r="AB47" s="648"/>
      <c r="AC47" s="648"/>
      <c r="AD47" s="648"/>
    </row>
    <row r="48" spans="1:30" s="649" customFormat="1" ht="13.5" customHeight="1" x14ac:dyDescent="0.15">
      <c r="A48" s="1072"/>
      <c r="B48" s="724">
        <v>38</v>
      </c>
      <c r="C48" s="725"/>
      <c r="D48" s="664" t="s">
        <v>44</v>
      </c>
      <c r="E48" s="1" t="s">
        <v>104</v>
      </c>
      <c r="F48" s="762">
        <v>11.4</v>
      </c>
      <c r="G48" s="747">
        <v>8.4</v>
      </c>
      <c r="H48" s="749">
        <v>16.100000000000001</v>
      </c>
      <c r="I48" s="749">
        <v>11.3</v>
      </c>
      <c r="J48" s="749">
        <v>11.5</v>
      </c>
      <c r="K48" s="749">
        <v>12.4</v>
      </c>
      <c r="L48" s="748">
        <v>16.899999999999999</v>
      </c>
      <c r="M48" s="748">
        <v>13.2</v>
      </c>
      <c r="N48" s="748">
        <v>14</v>
      </c>
      <c r="O48" s="748">
        <v>14.8</v>
      </c>
      <c r="P48" s="748">
        <v>15</v>
      </c>
      <c r="Q48" s="750">
        <v>13.8</v>
      </c>
      <c r="R48" s="671" t="s">
        <v>1612</v>
      </c>
      <c r="S48" s="672" t="s">
        <v>1613</v>
      </c>
      <c r="T48" s="672" t="s">
        <v>852</v>
      </c>
      <c r="U48" s="1037" t="str">
        <f t="shared" si="1"/>
        <v>16.9</v>
      </c>
      <c r="V48" s="1038"/>
      <c r="W48" s="1039" t="str">
        <f t="shared" si="2"/>
        <v>8.4</v>
      </c>
      <c r="X48" s="1038"/>
      <c r="Y48" s="1039" t="str">
        <f t="shared" si="3"/>
        <v>13.2</v>
      </c>
      <c r="Z48" s="1038"/>
      <c r="AA48" s="673">
        <f t="shared" si="0"/>
        <v>12</v>
      </c>
      <c r="AB48" s="648"/>
      <c r="AC48" s="648"/>
      <c r="AD48" s="648"/>
    </row>
    <row r="49" spans="1:30" s="649" customFormat="1" ht="13.5" customHeight="1" x14ac:dyDescent="0.15">
      <c r="A49" s="1072"/>
      <c r="B49" s="724">
        <v>39</v>
      </c>
      <c r="C49" s="725"/>
      <c r="D49" s="664" t="s">
        <v>1614</v>
      </c>
      <c r="E49" s="1" t="s">
        <v>104</v>
      </c>
      <c r="F49" s="726">
        <v>21</v>
      </c>
      <c r="G49" s="727">
        <v>18</v>
      </c>
      <c r="H49" s="728">
        <v>33</v>
      </c>
      <c r="I49" s="728">
        <v>25</v>
      </c>
      <c r="J49" s="728">
        <v>26</v>
      </c>
      <c r="K49" s="728">
        <v>28</v>
      </c>
      <c r="L49" s="729">
        <v>35</v>
      </c>
      <c r="M49" s="729">
        <v>30</v>
      </c>
      <c r="N49" s="729">
        <v>23</v>
      </c>
      <c r="O49" s="729">
        <v>27</v>
      </c>
      <c r="P49" s="729">
        <v>25</v>
      </c>
      <c r="Q49" s="730">
        <v>24</v>
      </c>
      <c r="R49" s="671" t="s">
        <v>1616</v>
      </c>
      <c r="S49" s="672" t="s">
        <v>1618</v>
      </c>
      <c r="T49" s="672" t="s">
        <v>1619</v>
      </c>
      <c r="U49" s="1037" t="str">
        <f t="shared" si="1"/>
        <v>35</v>
      </c>
      <c r="V49" s="1038"/>
      <c r="W49" s="1039" t="str">
        <f t="shared" si="2"/>
        <v>18</v>
      </c>
      <c r="X49" s="1038"/>
      <c r="Y49" s="1039" t="str">
        <f t="shared" si="3"/>
        <v>26</v>
      </c>
      <c r="Z49" s="1038"/>
      <c r="AA49" s="673">
        <f t="shared" si="0"/>
        <v>12</v>
      </c>
      <c r="AB49" s="648"/>
      <c r="AC49" s="648"/>
      <c r="AD49" s="648"/>
    </row>
    <row r="50" spans="1:30" s="649" customFormat="1" ht="13.5" customHeight="1" x14ac:dyDescent="0.15">
      <c r="A50" s="1072"/>
      <c r="B50" s="724">
        <v>40</v>
      </c>
      <c r="C50" s="725"/>
      <c r="D50" s="664" t="s">
        <v>45</v>
      </c>
      <c r="E50" s="1" t="s">
        <v>104</v>
      </c>
      <c r="F50" s="726">
        <v>66</v>
      </c>
      <c r="G50" s="727">
        <v>58</v>
      </c>
      <c r="H50" s="728">
        <v>92</v>
      </c>
      <c r="I50" s="728">
        <v>102</v>
      </c>
      <c r="J50" s="728">
        <v>84</v>
      </c>
      <c r="K50" s="728">
        <v>83</v>
      </c>
      <c r="L50" s="729">
        <v>97</v>
      </c>
      <c r="M50" s="729">
        <v>86</v>
      </c>
      <c r="N50" s="729">
        <v>83</v>
      </c>
      <c r="O50" s="729">
        <v>93</v>
      </c>
      <c r="P50" s="729">
        <v>83</v>
      </c>
      <c r="Q50" s="730">
        <v>83</v>
      </c>
      <c r="R50" s="671" t="s">
        <v>1620</v>
      </c>
      <c r="S50" s="672" t="s">
        <v>1621</v>
      </c>
      <c r="T50" s="672" t="s">
        <v>1622</v>
      </c>
      <c r="U50" s="1037" t="str">
        <f t="shared" si="1"/>
        <v>102</v>
      </c>
      <c r="V50" s="1038"/>
      <c r="W50" s="1039" t="str">
        <f t="shared" si="2"/>
        <v>58</v>
      </c>
      <c r="X50" s="1038"/>
      <c r="Y50" s="1039" t="str">
        <f t="shared" si="3"/>
        <v>84</v>
      </c>
      <c r="Z50" s="1038"/>
      <c r="AA50" s="673">
        <f t="shared" si="0"/>
        <v>12</v>
      </c>
      <c r="AB50" s="648"/>
      <c r="AC50" s="648"/>
      <c r="AD50" s="648"/>
    </row>
    <row r="51" spans="1:30" s="649" customFormat="1" ht="13.5" customHeight="1" x14ac:dyDescent="0.15">
      <c r="A51" s="1072"/>
      <c r="B51" s="724">
        <v>41</v>
      </c>
      <c r="C51" s="725"/>
      <c r="D51" s="664" t="s">
        <v>46</v>
      </c>
      <c r="E51" s="1" t="s">
        <v>104</v>
      </c>
      <c r="F51" s="751" t="s">
        <v>122</v>
      </c>
      <c r="G51" s="752" t="s">
        <v>1623</v>
      </c>
      <c r="H51" s="753" t="s">
        <v>122</v>
      </c>
      <c r="I51" s="754" t="s">
        <v>1624</v>
      </c>
      <c r="J51" s="753" t="s">
        <v>122</v>
      </c>
      <c r="K51" s="753" t="s">
        <v>122</v>
      </c>
      <c r="L51" s="753" t="s">
        <v>122</v>
      </c>
      <c r="M51" s="753" t="s">
        <v>1623</v>
      </c>
      <c r="N51" s="753" t="s">
        <v>122</v>
      </c>
      <c r="O51" s="753" t="s">
        <v>122</v>
      </c>
      <c r="P51" s="753" t="s">
        <v>1623</v>
      </c>
      <c r="Q51" s="755" t="s">
        <v>122</v>
      </c>
      <c r="R51" s="671" t="s">
        <v>1623</v>
      </c>
      <c r="S51" s="672" t="s">
        <v>1623</v>
      </c>
      <c r="T51" s="672" t="s">
        <v>1623</v>
      </c>
      <c r="U51" s="1037" t="str">
        <f t="shared" si="1"/>
        <v>&lt;0.02</v>
      </c>
      <c r="V51" s="1038"/>
      <c r="W51" s="1039" t="str">
        <f t="shared" si="2"/>
        <v>-</v>
      </c>
      <c r="X51" s="1038"/>
      <c r="Y51" s="1039" t="str">
        <f t="shared" si="3"/>
        <v>-</v>
      </c>
      <c r="Z51" s="1038"/>
      <c r="AA51" s="673">
        <f t="shared" si="0"/>
        <v>4</v>
      </c>
      <c r="AB51" s="648"/>
      <c r="AC51" s="648"/>
      <c r="AD51" s="648"/>
    </row>
    <row r="52" spans="1:30" s="649" customFormat="1" ht="13.5" customHeight="1" x14ac:dyDescent="0.15">
      <c r="A52" s="1072"/>
      <c r="B52" s="724">
        <v>42</v>
      </c>
      <c r="C52" s="725"/>
      <c r="D52" s="664" t="s">
        <v>47</v>
      </c>
      <c r="E52" s="1" t="s">
        <v>104</v>
      </c>
      <c r="F52" s="763" t="s">
        <v>122</v>
      </c>
      <c r="G52" s="764">
        <v>9.9999999999999995E-7</v>
      </c>
      <c r="H52" s="765">
        <v>1.9999999999999999E-6</v>
      </c>
      <c r="I52" s="765">
        <v>3.0000000000000001E-6</v>
      </c>
      <c r="J52" s="765">
        <v>1.9999999999999999E-6</v>
      </c>
      <c r="K52" s="765">
        <v>9.9999999999999995E-7</v>
      </c>
      <c r="L52" s="766">
        <v>9.9999999999999995E-7</v>
      </c>
      <c r="M52" s="766" t="s">
        <v>122</v>
      </c>
      <c r="N52" s="766" t="s">
        <v>122</v>
      </c>
      <c r="O52" s="766" t="s">
        <v>122</v>
      </c>
      <c r="P52" s="766" t="s">
        <v>122</v>
      </c>
      <c r="Q52" s="767" t="s">
        <v>122</v>
      </c>
      <c r="R52" s="671" t="s">
        <v>1625</v>
      </c>
      <c r="S52" s="672" t="s">
        <v>1626</v>
      </c>
      <c r="T52" s="672" t="s">
        <v>1321</v>
      </c>
      <c r="U52" s="1037" t="str">
        <f t="shared" si="1"/>
        <v>0.000003</v>
      </c>
      <c r="V52" s="1038"/>
      <c r="W52" s="1039" t="str">
        <f t="shared" si="2"/>
        <v>0.000001</v>
      </c>
      <c r="X52" s="1038"/>
      <c r="Y52" s="1039" t="str">
        <f t="shared" si="3"/>
        <v>0.000002</v>
      </c>
      <c r="Z52" s="1038"/>
      <c r="AA52" s="673">
        <f t="shared" si="0"/>
        <v>6</v>
      </c>
      <c r="AB52" s="648"/>
      <c r="AC52" s="648"/>
      <c r="AD52" s="648"/>
    </row>
    <row r="53" spans="1:30" s="649" customFormat="1" ht="13.5" customHeight="1" x14ac:dyDescent="0.15">
      <c r="A53" s="1072"/>
      <c r="B53" s="724">
        <v>43</v>
      </c>
      <c r="C53" s="725"/>
      <c r="D53" s="664" t="s">
        <v>1627</v>
      </c>
      <c r="E53" s="1" t="s">
        <v>104</v>
      </c>
      <c r="F53" s="763" t="s">
        <v>122</v>
      </c>
      <c r="G53" s="764" t="s">
        <v>1320</v>
      </c>
      <c r="H53" s="765" t="s">
        <v>1628</v>
      </c>
      <c r="I53" s="765" t="s">
        <v>1629</v>
      </c>
      <c r="J53" s="765" t="s">
        <v>1628</v>
      </c>
      <c r="K53" s="765" t="s">
        <v>1628</v>
      </c>
      <c r="L53" s="766" t="s">
        <v>1320</v>
      </c>
      <c r="M53" s="766" t="s">
        <v>122</v>
      </c>
      <c r="N53" s="766" t="s">
        <v>122</v>
      </c>
      <c r="O53" s="766" t="s">
        <v>122</v>
      </c>
      <c r="P53" s="766" t="s">
        <v>122</v>
      </c>
      <c r="Q53" s="767" t="s">
        <v>122</v>
      </c>
      <c r="R53" s="671" t="s">
        <v>1629</v>
      </c>
      <c r="S53" s="672" t="s">
        <v>1628</v>
      </c>
      <c r="T53" s="672" t="s">
        <v>1320</v>
      </c>
      <c r="U53" s="1037" t="str">
        <f t="shared" si="1"/>
        <v>&lt;0.000001</v>
      </c>
      <c r="V53" s="1038"/>
      <c r="W53" s="1039" t="str">
        <f t="shared" si="2"/>
        <v>-</v>
      </c>
      <c r="X53" s="1038"/>
      <c r="Y53" s="1039" t="str">
        <f t="shared" si="3"/>
        <v>-</v>
      </c>
      <c r="Z53" s="1038"/>
      <c r="AA53" s="673">
        <f t="shared" si="0"/>
        <v>6</v>
      </c>
      <c r="AB53" s="648"/>
      <c r="AC53" s="648"/>
      <c r="AD53" s="648"/>
    </row>
    <row r="54" spans="1:30" s="649" customFormat="1" ht="13.5" customHeight="1" x14ac:dyDescent="0.15">
      <c r="A54" s="1072"/>
      <c r="B54" s="724">
        <v>44</v>
      </c>
      <c r="C54" s="725"/>
      <c r="D54" s="664" t="s">
        <v>48</v>
      </c>
      <c r="E54" s="1" t="s">
        <v>104</v>
      </c>
      <c r="F54" s="741" t="s">
        <v>122</v>
      </c>
      <c r="G54" s="742" t="s">
        <v>1630</v>
      </c>
      <c r="H54" s="743" t="s">
        <v>122</v>
      </c>
      <c r="I54" s="744" t="s">
        <v>1630</v>
      </c>
      <c r="J54" s="743" t="s">
        <v>122</v>
      </c>
      <c r="K54" s="743" t="s">
        <v>122</v>
      </c>
      <c r="L54" s="743" t="s">
        <v>122</v>
      </c>
      <c r="M54" s="743" t="s">
        <v>1630</v>
      </c>
      <c r="N54" s="743" t="s">
        <v>122</v>
      </c>
      <c r="O54" s="743" t="s">
        <v>122</v>
      </c>
      <c r="P54" s="743" t="s">
        <v>1630</v>
      </c>
      <c r="Q54" s="745" t="s">
        <v>122</v>
      </c>
      <c r="R54" s="671" t="s">
        <v>1631</v>
      </c>
      <c r="S54" s="672" t="s">
        <v>1631</v>
      </c>
      <c r="T54" s="672" t="s">
        <v>1630</v>
      </c>
      <c r="U54" s="1037" t="str">
        <f t="shared" si="1"/>
        <v>&lt;0.002</v>
      </c>
      <c r="V54" s="1038"/>
      <c r="W54" s="1039" t="str">
        <f t="shared" si="2"/>
        <v>-</v>
      </c>
      <c r="X54" s="1038"/>
      <c r="Y54" s="1039" t="str">
        <f t="shared" si="3"/>
        <v>-</v>
      </c>
      <c r="Z54" s="1038"/>
      <c r="AA54" s="673">
        <f t="shared" si="0"/>
        <v>4</v>
      </c>
      <c r="AB54" s="648"/>
      <c r="AC54" s="648"/>
      <c r="AD54" s="648"/>
    </row>
    <row r="55" spans="1:30" s="649" customFormat="1" ht="13.5" customHeight="1" x14ac:dyDescent="0.15">
      <c r="A55" s="1072"/>
      <c r="B55" s="724">
        <v>45</v>
      </c>
      <c r="C55" s="725"/>
      <c r="D55" s="664" t="s">
        <v>1632</v>
      </c>
      <c r="E55" s="1" t="s">
        <v>104</v>
      </c>
      <c r="F55" s="731" t="s">
        <v>122</v>
      </c>
      <c r="G55" s="732" t="s">
        <v>1328</v>
      </c>
      <c r="H55" s="733" t="s">
        <v>122</v>
      </c>
      <c r="I55" s="734" t="s">
        <v>1633</v>
      </c>
      <c r="J55" s="733" t="s">
        <v>122</v>
      </c>
      <c r="K55" s="733" t="s">
        <v>122</v>
      </c>
      <c r="L55" s="733" t="s">
        <v>122</v>
      </c>
      <c r="M55" s="733" t="s">
        <v>1633</v>
      </c>
      <c r="N55" s="733" t="s">
        <v>122</v>
      </c>
      <c r="O55" s="733" t="s">
        <v>122</v>
      </c>
      <c r="P55" s="733" t="s">
        <v>1328</v>
      </c>
      <c r="Q55" s="735" t="s">
        <v>122</v>
      </c>
      <c r="R55" s="671" t="s">
        <v>1633</v>
      </c>
      <c r="S55" s="672" t="s">
        <v>1328</v>
      </c>
      <c r="T55" s="672" t="s">
        <v>1633</v>
      </c>
      <c r="U55" s="1037" t="str">
        <f t="shared" si="1"/>
        <v>&lt;0.0005</v>
      </c>
      <c r="V55" s="1038"/>
      <c r="W55" s="1039" t="str">
        <f t="shared" si="2"/>
        <v>-</v>
      </c>
      <c r="X55" s="1038"/>
      <c r="Y55" s="1039" t="str">
        <f t="shared" si="3"/>
        <v>-</v>
      </c>
      <c r="Z55" s="1038"/>
      <c r="AA55" s="673">
        <f t="shared" si="0"/>
        <v>4</v>
      </c>
      <c r="AB55" s="648"/>
      <c r="AC55" s="648"/>
      <c r="AD55" s="648"/>
    </row>
    <row r="56" spans="1:30" s="649" customFormat="1" ht="13.5" customHeight="1" x14ac:dyDescent="0.15">
      <c r="A56" s="1072"/>
      <c r="B56" s="724">
        <v>46</v>
      </c>
      <c r="C56" s="725"/>
      <c r="D56" s="664" t="s">
        <v>1634</v>
      </c>
      <c r="E56" s="1" t="s">
        <v>104</v>
      </c>
      <c r="F56" s="762">
        <v>0.8</v>
      </c>
      <c r="G56" s="747">
        <v>1.3</v>
      </c>
      <c r="H56" s="749">
        <v>1</v>
      </c>
      <c r="I56" s="749">
        <v>1.6</v>
      </c>
      <c r="J56" s="749">
        <v>2</v>
      </c>
      <c r="K56" s="749">
        <v>1.3</v>
      </c>
      <c r="L56" s="748">
        <v>1.1000000000000001</v>
      </c>
      <c r="M56" s="748">
        <v>1.1000000000000001</v>
      </c>
      <c r="N56" s="748">
        <v>1.2</v>
      </c>
      <c r="O56" s="748">
        <v>0.7</v>
      </c>
      <c r="P56" s="748">
        <v>1.1000000000000001</v>
      </c>
      <c r="Q56" s="750">
        <v>0.9</v>
      </c>
      <c r="R56" s="671" t="s">
        <v>1635</v>
      </c>
      <c r="S56" s="672" t="s">
        <v>1636</v>
      </c>
      <c r="T56" s="672" t="s">
        <v>1637</v>
      </c>
      <c r="U56" s="1037" t="str">
        <f t="shared" si="1"/>
        <v>2.0</v>
      </c>
      <c r="V56" s="1038"/>
      <c r="W56" s="1039" t="str">
        <f t="shared" si="2"/>
        <v>0.7</v>
      </c>
      <c r="X56" s="1038"/>
      <c r="Y56" s="1039" t="str">
        <f t="shared" si="3"/>
        <v>1.2</v>
      </c>
      <c r="Z56" s="1038"/>
      <c r="AA56" s="673">
        <f t="shared" si="0"/>
        <v>12</v>
      </c>
      <c r="AB56" s="648"/>
      <c r="AC56" s="648"/>
      <c r="AD56" s="648"/>
    </row>
    <row r="57" spans="1:30" s="649" customFormat="1" ht="13.5" customHeight="1" x14ac:dyDescent="0.15">
      <c r="A57" s="1072"/>
      <c r="B57" s="724">
        <v>47</v>
      </c>
      <c r="C57" s="725"/>
      <c r="D57" s="664" t="s">
        <v>1638</v>
      </c>
      <c r="E57" s="1" t="s">
        <v>1639</v>
      </c>
      <c r="F57" s="762">
        <v>7.1</v>
      </c>
      <c r="G57" s="747">
        <v>6.9</v>
      </c>
      <c r="H57" s="749">
        <v>7</v>
      </c>
      <c r="I57" s="749">
        <v>7</v>
      </c>
      <c r="J57" s="749">
        <v>7</v>
      </c>
      <c r="K57" s="749">
        <v>7.1</v>
      </c>
      <c r="L57" s="748">
        <v>6.9</v>
      </c>
      <c r="M57" s="748">
        <v>7.1</v>
      </c>
      <c r="N57" s="748">
        <v>7.1</v>
      </c>
      <c r="O57" s="748">
        <v>6.8</v>
      </c>
      <c r="P57" s="748">
        <v>6.8</v>
      </c>
      <c r="Q57" s="750">
        <v>7.1</v>
      </c>
      <c r="R57" s="671" t="s">
        <v>1640</v>
      </c>
      <c r="S57" s="672" t="s">
        <v>1641</v>
      </c>
      <c r="T57" s="672" t="s">
        <v>1642</v>
      </c>
      <c r="U57" s="1037" t="str">
        <f t="shared" si="1"/>
        <v>7.1</v>
      </c>
      <c r="V57" s="1038"/>
      <c r="W57" s="1039" t="str">
        <f t="shared" si="2"/>
        <v>6.8</v>
      </c>
      <c r="X57" s="1038"/>
      <c r="Y57" s="1039" t="str">
        <f t="shared" si="3"/>
        <v>7.0</v>
      </c>
      <c r="Z57" s="1038"/>
      <c r="AA57" s="673">
        <f t="shared" si="0"/>
        <v>12</v>
      </c>
      <c r="AB57" s="648"/>
      <c r="AC57" s="648"/>
      <c r="AD57" s="648"/>
    </row>
    <row r="58" spans="1:30" s="649" customFormat="1" ht="13.5" customHeight="1" x14ac:dyDescent="0.15">
      <c r="A58" s="1072"/>
      <c r="B58" s="724">
        <v>48</v>
      </c>
      <c r="C58" s="725"/>
      <c r="D58" s="664" t="s">
        <v>49</v>
      </c>
      <c r="E58" s="1" t="s">
        <v>1639</v>
      </c>
      <c r="F58" s="768" t="s">
        <v>122</v>
      </c>
      <c r="G58" s="769" t="s">
        <v>122</v>
      </c>
      <c r="H58" s="729" t="s">
        <v>122</v>
      </c>
      <c r="I58" s="729" t="s">
        <v>122</v>
      </c>
      <c r="J58" s="729" t="s">
        <v>122</v>
      </c>
      <c r="K58" s="729" t="s">
        <v>122</v>
      </c>
      <c r="L58" s="729" t="s">
        <v>122</v>
      </c>
      <c r="M58" s="729" t="s">
        <v>122</v>
      </c>
      <c r="N58" s="729" t="s">
        <v>122</v>
      </c>
      <c r="O58" s="729" t="s">
        <v>122</v>
      </c>
      <c r="P58" s="729" t="s">
        <v>122</v>
      </c>
      <c r="Q58" s="730" t="s">
        <v>122</v>
      </c>
      <c r="R58" s="671" t="s">
        <v>122</v>
      </c>
      <c r="S58" s="672" t="s">
        <v>122</v>
      </c>
      <c r="T58" s="672" t="s">
        <v>122</v>
      </c>
      <c r="U58" s="1068" t="s">
        <v>1643</v>
      </c>
      <c r="V58" s="1069"/>
      <c r="W58" s="1039" t="s">
        <v>1639</v>
      </c>
      <c r="X58" s="1038"/>
      <c r="Y58" s="1039" t="s">
        <v>1643</v>
      </c>
      <c r="Z58" s="1038"/>
      <c r="AA58" s="673">
        <f t="shared" si="0"/>
        <v>0</v>
      </c>
      <c r="AB58" s="648"/>
      <c r="AC58" s="648"/>
      <c r="AD58" s="648"/>
    </row>
    <row r="59" spans="1:30" s="649" customFormat="1" ht="13.5" customHeight="1" x14ac:dyDescent="0.15">
      <c r="A59" s="1072"/>
      <c r="B59" s="724">
        <v>49</v>
      </c>
      <c r="C59" s="725"/>
      <c r="D59" s="664" t="s">
        <v>50</v>
      </c>
      <c r="E59" s="1" t="s">
        <v>1639</v>
      </c>
      <c r="F59" s="726" t="s">
        <v>1644</v>
      </c>
      <c r="G59" s="727" t="s">
        <v>1645</v>
      </c>
      <c r="H59" s="728" t="s">
        <v>1646</v>
      </c>
      <c r="I59" s="728" t="s">
        <v>1645</v>
      </c>
      <c r="J59" s="728" t="s">
        <v>1644</v>
      </c>
      <c r="K59" s="728" t="s">
        <v>1647</v>
      </c>
      <c r="L59" s="729" t="s">
        <v>1647</v>
      </c>
      <c r="M59" s="729" t="s">
        <v>1647</v>
      </c>
      <c r="N59" s="729" t="s">
        <v>1648</v>
      </c>
      <c r="O59" s="729" t="s">
        <v>1648</v>
      </c>
      <c r="P59" s="729" t="s">
        <v>1647</v>
      </c>
      <c r="Q59" s="730" t="s">
        <v>1645</v>
      </c>
      <c r="R59" s="671" t="s">
        <v>122</v>
      </c>
      <c r="S59" s="672" t="s">
        <v>122</v>
      </c>
      <c r="T59" s="672" t="s">
        <v>122</v>
      </c>
      <c r="U59" s="770" t="s">
        <v>113</v>
      </c>
      <c r="V59" s="771">
        <v>12</v>
      </c>
      <c r="W59" s="1039" t="s">
        <v>1639</v>
      </c>
      <c r="X59" s="1038"/>
      <c r="Y59" s="1039" t="s">
        <v>1639</v>
      </c>
      <c r="Z59" s="1038"/>
      <c r="AA59" s="673">
        <f t="shared" si="0"/>
        <v>12</v>
      </c>
      <c r="AB59" s="648"/>
      <c r="AC59" s="648"/>
      <c r="AD59" s="648"/>
    </row>
    <row r="60" spans="1:30" s="649" customFormat="1" ht="13.5" customHeight="1" x14ac:dyDescent="0.15">
      <c r="A60" s="1072"/>
      <c r="B60" s="724">
        <v>50</v>
      </c>
      <c r="C60" s="725"/>
      <c r="D60" s="664" t="s">
        <v>51</v>
      </c>
      <c r="E60" s="1" t="s">
        <v>1649</v>
      </c>
      <c r="F60" s="762">
        <v>3.6</v>
      </c>
      <c r="G60" s="747">
        <v>8.6999999999999993</v>
      </c>
      <c r="H60" s="749">
        <v>5.5</v>
      </c>
      <c r="I60" s="749">
        <v>9.3000000000000007</v>
      </c>
      <c r="J60" s="728">
        <v>10</v>
      </c>
      <c r="K60" s="749">
        <v>8.1</v>
      </c>
      <c r="L60" s="748">
        <v>4.8</v>
      </c>
      <c r="M60" s="748">
        <v>5.7</v>
      </c>
      <c r="N60" s="748">
        <v>6.9</v>
      </c>
      <c r="O60" s="748">
        <v>3.7</v>
      </c>
      <c r="P60" s="748">
        <v>6.1</v>
      </c>
      <c r="Q60" s="750">
        <v>4.4000000000000004</v>
      </c>
      <c r="R60" s="671" t="s">
        <v>1650</v>
      </c>
      <c r="S60" s="672" t="s">
        <v>1651</v>
      </c>
      <c r="T60" s="672" t="s">
        <v>1652</v>
      </c>
      <c r="U60" s="1037" t="str">
        <f>R60</f>
        <v>10</v>
      </c>
      <c r="V60" s="1038"/>
      <c r="W60" s="1039" t="str">
        <f>IF(LEFT(R60,1)="&lt;","-",IF(AA60=1,"-",S60))</f>
        <v>3.6</v>
      </c>
      <c r="X60" s="1038"/>
      <c r="Y60" s="1039" t="str">
        <f>IF(LEFT(R60,1)="&lt;","-",IF(AA60=1,"-",T60))</f>
        <v>6.4</v>
      </c>
      <c r="Z60" s="1038"/>
      <c r="AA60" s="673">
        <f t="shared" si="0"/>
        <v>12</v>
      </c>
      <c r="AB60" s="648"/>
      <c r="AC60" s="648"/>
      <c r="AD60" s="648"/>
    </row>
    <row r="61" spans="1:30" s="649" customFormat="1" ht="13.5" customHeight="1" x14ac:dyDescent="0.15">
      <c r="A61" s="1073"/>
      <c r="B61" s="772">
        <v>51</v>
      </c>
      <c r="C61" s="773"/>
      <c r="D61" s="681" t="s">
        <v>52</v>
      </c>
      <c r="E61" s="399" t="s">
        <v>105</v>
      </c>
      <c r="F61" s="774">
        <v>5</v>
      </c>
      <c r="G61" s="775">
        <v>30</v>
      </c>
      <c r="H61" s="776">
        <v>2.4</v>
      </c>
      <c r="I61" s="776">
        <v>7.8</v>
      </c>
      <c r="J61" s="776">
        <v>8</v>
      </c>
      <c r="K61" s="776">
        <v>4.3</v>
      </c>
      <c r="L61" s="777">
        <v>2.2999999999999998</v>
      </c>
      <c r="M61" s="777">
        <v>3.2</v>
      </c>
      <c r="N61" s="777">
        <v>8.4</v>
      </c>
      <c r="O61" s="777">
        <v>2.9</v>
      </c>
      <c r="P61" s="777">
        <v>5.3</v>
      </c>
      <c r="Q61" s="778">
        <v>5.2</v>
      </c>
      <c r="R61" s="688" t="s">
        <v>866</v>
      </c>
      <c r="S61" s="689" t="s">
        <v>1653</v>
      </c>
      <c r="T61" s="689" t="s">
        <v>1026</v>
      </c>
      <c r="U61" s="1031" t="str">
        <f>R61</f>
        <v>30</v>
      </c>
      <c r="V61" s="1032"/>
      <c r="W61" s="1033" t="str">
        <f>IF(LEFT(R61,1)="&lt;","-",IF(AA61=1,"-",S61))</f>
        <v>2.3</v>
      </c>
      <c r="X61" s="1032"/>
      <c r="Y61" s="1033" t="str">
        <f>IF(LEFT(R61,1)="&lt;","-",IF(AA61=1,"-",T61))</f>
        <v>7.1</v>
      </c>
      <c r="Z61" s="1032"/>
      <c r="AA61" s="690">
        <f t="shared" si="0"/>
        <v>12</v>
      </c>
      <c r="AB61" s="648"/>
      <c r="AC61" s="648"/>
      <c r="AD61" s="648"/>
    </row>
    <row r="62" spans="1:30" ht="51.6" customHeight="1" x14ac:dyDescent="0.15">
      <c r="A62" s="779"/>
      <c r="B62" s="780"/>
      <c r="C62" s="781"/>
      <c r="D62" s="782" t="s">
        <v>118</v>
      </c>
      <c r="E62" s="783"/>
      <c r="F62" s="784" t="s">
        <v>122</v>
      </c>
      <c r="G62" s="785" t="s">
        <v>122</v>
      </c>
      <c r="H62" s="785" t="s">
        <v>122</v>
      </c>
      <c r="I62" s="785" t="s">
        <v>1654</v>
      </c>
      <c r="J62" s="785" t="s">
        <v>122</v>
      </c>
      <c r="K62" s="785" t="s">
        <v>122</v>
      </c>
      <c r="L62" s="785" t="s">
        <v>122</v>
      </c>
      <c r="M62" s="785" t="s">
        <v>1655</v>
      </c>
      <c r="N62" s="785" t="s">
        <v>122</v>
      </c>
      <c r="O62" s="785" t="s">
        <v>122</v>
      </c>
      <c r="P62" s="785" t="s">
        <v>122</v>
      </c>
      <c r="Q62" s="785" t="s">
        <v>122</v>
      </c>
      <c r="R62" s="786" t="s">
        <v>122</v>
      </c>
      <c r="S62" s="786" t="s">
        <v>122</v>
      </c>
      <c r="T62" s="787" t="s">
        <v>122</v>
      </c>
      <c r="U62" s="1034" t="s">
        <v>103</v>
      </c>
      <c r="V62" s="1035"/>
      <c r="W62" s="1036" t="s">
        <v>103</v>
      </c>
      <c r="X62" s="1035"/>
      <c r="Y62" s="1036" t="s">
        <v>103</v>
      </c>
      <c r="Z62" s="1035"/>
      <c r="AA62" s="788" t="s">
        <v>103</v>
      </c>
    </row>
    <row r="63" spans="1:30" ht="13.5" customHeight="1" x14ac:dyDescent="0.15">
      <c r="D63" s="789"/>
      <c r="E63" s="626"/>
      <c r="F63" s="627"/>
      <c r="G63" s="627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34"/>
      <c r="S63" s="634"/>
      <c r="T63" s="634"/>
      <c r="U63" s="628"/>
      <c r="V63" s="628"/>
      <c r="W63" s="628"/>
      <c r="X63" s="628"/>
      <c r="Y63" s="627"/>
      <c r="Z63" s="627"/>
      <c r="AA63" s="790"/>
      <c r="AB63" s="635"/>
      <c r="AC63" s="635"/>
      <c r="AD63" s="635"/>
    </row>
    <row r="64" spans="1:30" s="649" customFormat="1" ht="13.5" customHeight="1" x14ac:dyDescent="0.15">
      <c r="A64" s="791"/>
      <c r="B64" s="792"/>
      <c r="C64" s="793"/>
      <c r="D64" s="639" t="s">
        <v>0</v>
      </c>
      <c r="E64" s="640"/>
      <c r="F64" s="641">
        <v>43565</v>
      </c>
      <c r="G64" s="794">
        <v>43593</v>
      </c>
      <c r="H64" s="642">
        <v>43628</v>
      </c>
      <c r="I64" s="642">
        <v>43649</v>
      </c>
      <c r="J64" s="642">
        <v>43698</v>
      </c>
      <c r="K64" s="642">
        <v>43712</v>
      </c>
      <c r="L64" s="643">
        <v>43740</v>
      </c>
      <c r="M64" s="643">
        <v>43775</v>
      </c>
      <c r="N64" s="643">
        <v>43803</v>
      </c>
      <c r="O64" s="643">
        <v>43845</v>
      </c>
      <c r="P64" s="643">
        <v>43866</v>
      </c>
      <c r="Q64" s="795">
        <v>43894</v>
      </c>
      <c r="R64" s="645"/>
      <c r="S64" s="796"/>
      <c r="T64" s="796"/>
      <c r="U64" s="1063" t="s">
        <v>341</v>
      </c>
      <c r="V64" s="1064"/>
      <c r="W64" s="1065" t="s">
        <v>161</v>
      </c>
      <c r="X64" s="1066"/>
      <c r="Y64" s="1065" t="s">
        <v>162</v>
      </c>
      <c r="Z64" s="1067"/>
      <c r="AA64" s="797" t="s">
        <v>4</v>
      </c>
      <c r="AB64" s="648"/>
      <c r="AC64" s="648"/>
      <c r="AD64" s="648"/>
    </row>
    <row r="65" spans="1:30" s="649" customFormat="1" ht="13.5" customHeight="1" x14ac:dyDescent="0.15">
      <c r="A65" s="1061" t="s">
        <v>116</v>
      </c>
      <c r="B65" s="715">
        <v>1</v>
      </c>
      <c r="C65" s="716"/>
      <c r="D65" s="798" t="s">
        <v>53</v>
      </c>
      <c r="E65" s="799" t="s">
        <v>104</v>
      </c>
      <c r="F65" s="800" t="s">
        <v>122</v>
      </c>
      <c r="G65" s="801" t="s">
        <v>122</v>
      </c>
      <c r="H65" s="802" t="s">
        <v>122</v>
      </c>
      <c r="I65" s="803" t="s">
        <v>968</v>
      </c>
      <c r="J65" s="802" t="s">
        <v>122</v>
      </c>
      <c r="K65" s="802" t="s">
        <v>122</v>
      </c>
      <c r="L65" s="802" t="s">
        <v>122</v>
      </c>
      <c r="M65" s="802" t="s">
        <v>122</v>
      </c>
      <c r="N65" s="802" t="s">
        <v>122</v>
      </c>
      <c r="O65" s="802" t="s">
        <v>122</v>
      </c>
      <c r="P65" s="802" t="s">
        <v>122</v>
      </c>
      <c r="Q65" s="804" t="s">
        <v>122</v>
      </c>
      <c r="R65" s="722" t="s">
        <v>968</v>
      </c>
      <c r="S65" s="805" t="s">
        <v>968</v>
      </c>
      <c r="T65" s="805" t="s">
        <v>968</v>
      </c>
      <c r="U65" s="1046" t="str">
        <f t="shared" ref="U65:U116" si="4">R65</f>
        <v>&lt;0.0015</v>
      </c>
      <c r="V65" s="1047"/>
      <c r="W65" s="1048" t="str">
        <f t="shared" ref="W65:W116" si="5">IF(LEFT(R65,1)="&lt;","-",IF(AA65=1,"-",S65))</f>
        <v>-</v>
      </c>
      <c r="X65" s="1047"/>
      <c r="Y65" s="1048" t="str">
        <f t="shared" ref="Y65:Y116" si="6">IF(LEFT(R65,1)="&lt;","-",IF(AA65=1,"-",T65))</f>
        <v>-</v>
      </c>
      <c r="Z65" s="1047"/>
      <c r="AA65" s="806">
        <f>12-COUNTIF(F65:Q65,"-")</f>
        <v>1</v>
      </c>
      <c r="AB65" s="648"/>
      <c r="AC65" s="648"/>
      <c r="AD65" s="648"/>
    </row>
    <row r="66" spans="1:30" s="649" customFormat="1" ht="13.5" customHeight="1" x14ac:dyDescent="0.15">
      <c r="A66" s="1062"/>
      <c r="B66" s="724">
        <v>2</v>
      </c>
      <c r="C66" s="725"/>
      <c r="D66" s="807" t="s">
        <v>54</v>
      </c>
      <c r="E66" s="808" t="s">
        <v>104</v>
      </c>
      <c r="F66" s="731" t="s">
        <v>122</v>
      </c>
      <c r="G66" s="809" t="s">
        <v>122</v>
      </c>
      <c r="H66" s="733" t="s">
        <v>122</v>
      </c>
      <c r="I66" s="734" t="s">
        <v>791</v>
      </c>
      <c r="J66" s="733" t="s">
        <v>122</v>
      </c>
      <c r="K66" s="733" t="s">
        <v>122</v>
      </c>
      <c r="L66" s="733" t="s">
        <v>122</v>
      </c>
      <c r="M66" s="733" t="s">
        <v>122</v>
      </c>
      <c r="N66" s="733" t="s">
        <v>122</v>
      </c>
      <c r="O66" s="733" t="s">
        <v>122</v>
      </c>
      <c r="P66" s="733" t="s">
        <v>122</v>
      </c>
      <c r="Q66" s="810" t="s">
        <v>122</v>
      </c>
      <c r="R66" s="671" t="s">
        <v>972</v>
      </c>
      <c r="S66" s="811" t="s">
        <v>972</v>
      </c>
      <c r="T66" s="811" t="s">
        <v>791</v>
      </c>
      <c r="U66" s="1037" t="str">
        <f t="shared" si="4"/>
        <v>&lt;0.0002</v>
      </c>
      <c r="V66" s="1038"/>
      <c r="W66" s="1039" t="str">
        <f t="shared" si="5"/>
        <v>-</v>
      </c>
      <c r="X66" s="1038"/>
      <c r="Y66" s="1039" t="str">
        <f t="shared" si="6"/>
        <v>-</v>
      </c>
      <c r="Z66" s="1038"/>
      <c r="AA66" s="812">
        <f>12-COUNTIF(F66:Q66,"-")</f>
        <v>1</v>
      </c>
      <c r="AB66" s="648"/>
      <c r="AC66" s="648"/>
      <c r="AD66" s="648"/>
    </row>
    <row r="67" spans="1:30" s="649" customFormat="1" ht="13.5" customHeight="1" x14ac:dyDescent="0.15">
      <c r="A67" s="1062"/>
      <c r="B67" s="724">
        <v>3</v>
      </c>
      <c r="C67" s="725"/>
      <c r="D67" s="807" t="s">
        <v>55</v>
      </c>
      <c r="E67" s="808" t="s">
        <v>104</v>
      </c>
      <c r="F67" s="741" t="s">
        <v>122</v>
      </c>
      <c r="G67" s="759" t="s">
        <v>122</v>
      </c>
      <c r="H67" s="743" t="s">
        <v>122</v>
      </c>
      <c r="I67" s="744" t="s">
        <v>977</v>
      </c>
      <c r="J67" s="743" t="s">
        <v>122</v>
      </c>
      <c r="K67" s="743" t="s">
        <v>122</v>
      </c>
      <c r="L67" s="743" t="s">
        <v>122</v>
      </c>
      <c r="M67" s="743" t="s">
        <v>122</v>
      </c>
      <c r="N67" s="743" t="s">
        <v>122</v>
      </c>
      <c r="O67" s="743" t="s">
        <v>122</v>
      </c>
      <c r="P67" s="743" t="s">
        <v>122</v>
      </c>
      <c r="Q67" s="813" t="s">
        <v>122</v>
      </c>
      <c r="R67" s="671" t="s">
        <v>365</v>
      </c>
      <c r="S67" s="811" t="s">
        <v>365</v>
      </c>
      <c r="T67" s="811" t="s">
        <v>365</v>
      </c>
      <c r="U67" s="1037" t="str">
        <f t="shared" si="4"/>
        <v>&lt;0.001</v>
      </c>
      <c r="V67" s="1038"/>
      <c r="W67" s="1039" t="str">
        <f t="shared" si="5"/>
        <v>-</v>
      </c>
      <c r="X67" s="1038"/>
      <c r="Y67" s="1039" t="str">
        <f t="shared" si="6"/>
        <v>-</v>
      </c>
      <c r="Z67" s="1038"/>
      <c r="AA67" s="812">
        <f t="shared" ref="AA67:AA114" si="7">12-COUNTIF(F67:Q67,"-")</f>
        <v>1</v>
      </c>
      <c r="AB67" s="648"/>
      <c r="AC67" s="648"/>
      <c r="AD67" s="648"/>
    </row>
    <row r="68" spans="1:30" s="649" customFormat="1" ht="13.5" customHeight="1" x14ac:dyDescent="0.15">
      <c r="A68" s="1062"/>
      <c r="B68" s="724">
        <v>4</v>
      </c>
      <c r="C68" s="725"/>
      <c r="D68" s="807" t="s">
        <v>82</v>
      </c>
      <c r="E68" s="808" t="s">
        <v>103</v>
      </c>
      <c r="F68" s="726" t="s">
        <v>122</v>
      </c>
      <c r="G68" s="727" t="s">
        <v>122</v>
      </c>
      <c r="H68" s="728" t="s">
        <v>122</v>
      </c>
      <c r="I68" s="728" t="s">
        <v>122</v>
      </c>
      <c r="J68" s="728" t="s">
        <v>122</v>
      </c>
      <c r="K68" s="728" t="s">
        <v>122</v>
      </c>
      <c r="L68" s="728" t="s">
        <v>103</v>
      </c>
      <c r="M68" s="728" t="s">
        <v>103</v>
      </c>
      <c r="N68" s="728" t="s">
        <v>103</v>
      </c>
      <c r="O68" s="728" t="s">
        <v>103</v>
      </c>
      <c r="P68" s="728" t="s">
        <v>103</v>
      </c>
      <c r="Q68" s="814" t="s">
        <v>338</v>
      </c>
      <c r="R68" s="815" t="s">
        <v>122</v>
      </c>
      <c r="S68" s="816" t="s">
        <v>122</v>
      </c>
      <c r="T68" s="816" t="s">
        <v>122</v>
      </c>
      <c r="U68" s="1037" t="str">
        <f t="shared" si="4"/>
        <v>-</v>
      </c>
      <c r="V68" s="1038"/>
      <c r="W68" s="1039" t="str">
        <f t="shared" si="5"/>
        <v>-</v>
      </c>
      <c r="X68" s="1038"/>
      <c r="Y68" s="1039" t="str">
        <f t="shared" si="6"/>
        <v>-</v>
      </c>
      <c r="Z68" s="1038"/>
      <c r="AA68" s="812">
        <f t="shared" si="7"/>
        <v>0</v>
      </c>
      <c r="AB68" s="648"/>
      <c r="AC68" s="648"/>
      <c r="AD68" s="648"/>
    </row>
    <row r="69" spans="1:30" s="649" customFormat="1" ht="13.5" customHeight="1" x14ac:dyDescent="0.15">
      <c r="A69" s="1062"/>
      <c r="B69" s="724">
        <v>5</v>
      </c>
      <c r="C69" s="725"/>
      <c r="D69" s="807" t="s">
        <v>56</v>
      </c>
      <c r="E69" s="808" t="s">
        <v>104</v>
      </c>
      <c r="F69" s="731" t="s">
        <v>122</v>
      </c>
      <c r="G69" s="809" t="s">
        <v>122</v>
      </c>
      <c r="H69" s="733" t="s">
        <v>122</v>
      </c>
      <c r="I69" s="734" t="s">
        <v>974</v>
      </c>
      <c r="J69" s="733" t="s">
        <v>122</v>
      </c>
      <c r="K69" s="733" t="s">
        <v>122</v>
      </c>
      <c r="L69" s="733" t="s">
        <v>122</v>
      </c>
      <c r="M69" s="733" t="s">
        <v>122</v>
      </c>
      <c r="N69" s="733" t="s">
        <v>122</v>
      </c>
      <c r="O69" s="733" t="s">
        <v>122</v>
      </c>
      <c r="P69" s="733" t="s">
        <v>122</v>
      </c>
      <c r="Q69" s="810" t="s">
        <v>122</v>
      </c>
      <c r="R69" s="671" t="s">
        <v>1656</v>
      </c>
      <c r="S69" s="811" t="s">
        <v>1656</v>
      </c>
      <c r="T69" s="811" t="s">
        <v>1656</v>
      </c>
      <c r="U69" s="1037" t="str">
        <f t="shared" si="4"/>
        <v>&lt;0.0004</v>
      </c>
      <c r="V69" s="1038"/>
      <c r="W69" s="1039" t="str">
        <f t="shared" si="5"/>
        <v>-</v>
      </c>
      <c r="X69" s="1038"/>
      <c r="Y69" s="1039" t="str">
        <f t="shared" si="6"/>
        <v>-</v>
      </c>
      <c r="Z69" s="1038"/>
      <c r="AA69" s="812">
        <f t="shared" si="7"/>
        <v>1</v>
      </c>
      <c r="AB69" s="648"/>
      <c r="AC69" s="648"/>
      <c r="AD69" s="648"/>
    </row>
    <row r="70" spans="1:30" s="649" customFormat="1" ht="13.5" customHeight="1" x14ac:dyDescent="0.15">
      <c r="A70" s="1062"/>
      <c r="B70" s="724">
        <v>6</v>
      </c>
      <c r="C70" s="725"/>
      <c r="D70" s="757" t="s">
        <v>82</v>
      </c>
      <c r="E70" s="808" t="s">
        <v>338</v>
      </c>
      <c r="F70" s="726" t="s">
        <v>122</v>
      </c>
      <c r="G70" s="727" t="s">
        <v>122</v>
      </c>
      <c r="H70" s="728" t="s">
        <v>122</v>
      </c>
      <c r="I70" s="728" t="s">
        <v>122</v>
      </c>
      <c r="J70" s="728" t="s">
        <v>122</v>
      </c>
      <c r="K70" s="728" t="s">
        <v>122</v>
      </c>
      <c r="L70" s="728" t="s">
        <v>103</v>
      </c>
      <c r="M70" s="728" t="s">
        <v>103</v>
      </c>
      <c r="N70" s="728" t="s">
        <v>103</v>
      </c>
      <c r="O70" s="728" t="s">
        <v>103</v>
      </c>
      <c r="P70" s="728" t="s">
        <v>103</v>
      </c>
      <c r="Q70" s="814" t="s">
        <v>338</v>
      </c>
      <c r="R70" s="671" t="s">
        <v>122</v>
      </c>
      <c r="S70" s="811" t="s">
        <v>122</v>
      </c>
      <c r="T70" s="811" t="s">
        <v>122</v>
      </c>
      <c r="U70" s="1037" t="str">
        <f t="shared" si="4"/>
        <v>-</v>
      </c>
      <c r="V70" s="1038"/>
      <c r="W70" s="1039" t="str">
        <f t="shared" si="5"/>
        <v>-</v>
      </c>
      <c r="X70" s="1038"/>
      <c r="Y70" s="1039" t="str">
        <f t="shared" si="6"/>
        <v>-</v>
      </c>
      <c r="Z70" s="1038"/>
      <c r="AA70" s="812">
        <f t="shared" si="7"/>
        <v>0</v>
      </c>
      <c r="AB70" s="648"/>
      <c r="AC70" s="648"/>
      <c r="AD70" s="648"/>
    </row>
    <row r="71" spans="1:30" s="649" customFormat="1" ht="13.5" customHeight="1" x14ac:dyDescent="0.15">
      <c r="A71" s="1062"/>
      <c r="B71" s="724">
        <v>7</v>
      </c>
      <c r="C71" s="725"/>
      <c r="D71" s="757" t="s">
        <v>82</v>
      </c>
      <c r="E71" s="808" t="s">
        <v>338</v>
      </c>
      <c r="F71" s="726" t="s">
        <v>122</v>
      </c>
      <c r="G71" s="727" t="s">
        <v>122</v>
      </c>
      <c r="H71" s="728" t="s">
        <v>122</v>
      </c>
      <c r="I71" s="728" t="s">
        <v>122</v>
      </c>
      <c r="J71" s="728" t="s">
        <v>122</v>
      </c>
      <c r="K71" s="728" t="s">
        <v>122</v>
      </c>
      <c r="L71" s="728" t="s">
        <v>103</v>
      </c>
      <c r="M71" s="728" t="s">
        <v>103</v>
      </c>
      <c r="N71" s="728" t="s">
        <v>103</v>
      </c>
      <c r="O71" s="728" t="s">
        <v>338</v>
      </c>
      <c r="P71" s="728" t="s">
        <v>103</v>
      </c>
      <c r="Q71" s="814" t="s">
        <v>338</v>
      </c>
      <c r="R71" s="671" t="s">
        <v>122</v>
      </c>
      <c r="S71" s="811" t="s">
        <v>122</v>
      </c>
      <c r="T71" s="811" t="s">
        <v>122</v>
      </c>
      <c r="U71" s="1037" t="str">
        <f t="shared" si="4"/>
        <v>-</v>
      </c>
      <c r="V71" s="1038"/>
      <c r="W71" s="1039" t="str">
        <f t="shared" si="5"/>
        <v>-</v>
      </c>
      <c r="X71" s="1038"/>
      <c r="Y71" s="1039" t="str">
        <f t="shared" si="6"/>
        <v>-</v>
      </c>
      <c r="Z71" s="1038"/>
      <c r="AA71" s="812">
        <f t="shared" si="7"/>
        <v>0</v>
      </c>
      <c r="AB71" s="648"/>
      <c r="AC71" s="648"/>
      <c r="AD71" s="648"/>
    </row>
    <row r="72" spans="1:30" s="649" customFormat="1" ht="13.5" customHeight="1" x14ac:dyDescent="0.15">
      <c r="A72" s="1062"/>
      <c r="B72" s="724">
        <v>8</v>
      </c>
      <c r="C72" s="725"/>
      <c r="D72" s="757" t="s">
        <v>57</v>
      </c>
      <c r="E72" s="808" t="s">
        <v>104</v>
      </c>
      <c r="F72" s="741" t="s">
        <v>122</v>
      </c>
      <c r="G72" s="759" t="s">
        <v>122</v>
      </c>
      <c r="H72" s="743" t="s">
        <v>122</v>
      </c>
      <c r="I72" s="744" t="s">
        <v>365</v>
      </c>
      <c r="J72" s="743" t="s">
        <v>122</v>
      </c>
      <c r="K72" s="743" t="s">
        <v>122</v>
      </c>
      <c r="L72" s="743" t="s">
        <v>122</v>
      </c>
      <c r="M72" s="743" t="s">
        <v>122</v>
      </c>
      <c r="N72" s="743" t="s">
        <v>122</v>
      </c>
      <c r="O72" s="743" t="s">
        <v>122</v>
      </c>
      <c r="P72" s="743" t="s">
        <v>122</v>
      </c>
      <c r="Q72" s="813" t="s">
        <v>122</v>
      </c>
      <c r="R72" s="671" t="s">
        <v>977</v>
      </c>
      <c r="S72" s="811" t="s">
        <v>977</v>
      </c>
      <c r="T72" s="811" t="s">
        <v>977</v>
      </c>
      <c r="U72" s="1037" t="str">
        <f t="shared" si="4"/>
        <v>&lt;0.001</v>
      </c>
      <c r="V72" s="1038"/>
      <c r="W72" s="1039" t="str">
        <f t="shared" si="5"/>
        <v>-</v>
      </c>
      <c r="X72" s="1038"/>
      <c r="Y72" s="1039" t="str">
        <f t="shared" si="6"/>
        <v>-</v>
      </c>
      <c r="Z72" s="1038"/>
      <c r="AA72" s="812">
        <f t="shared" si="7"/>
        <v>1</v>
      </c>
      <c r="AB72" s="648"/>
      <c r="AC72" s="648"/>
      <c r="AD72" s="648"/>
    </row>
    <row r="73" spans="1:30" s="649" customFormat="1" ht="13.5" customHeight="1" x14ac:dyDescent="0.15">
      <c r="A73" s="1062"/>
      <c r="B73" s="724">
        <v>9</v>
      </c>
      <c r="C73" s="725"/>
      <c r="D73" s="757" t="s">
        <v>1657</v>
      </c>
      <c r="E73" s="808" t="s">
        <v>104</v>
      </c>
      <c r="F73" s="741" t="s">
        <v>122</v>
      </c>
      <c r="G73" s="759" t="s">
        <v>122</v>
      </c>
      <c r="H73" s="743" t="s">
        <v>122</v>
      </c>
      <c r="I73" s="744" t="s">
        <v>1658</v>
      </c>
      <c r="J73" s="743" t="s">
        <v>122</v>
      </c>
      <c r="K73" s="743" t="s">
        <v>122</v>
      </c>
      <c r="L73" s="743" t="s">
        <v>122</v>
      </c>
      <c r="M73" s="743" t="s">
        <v>122</v>
      </c>
      <c r="N73" s="743" t="s">
        <v>122</v>
      </c>
      <c r="O73" s="743" t="s">
        <v>122</v>
      </c>
      <c r="P73" s="743" t="s">
        <v>122</v>
      </c>
      <c r="Q73" s="813" t="s">
        <v>122</v>
      </c>
      <c r="R73" s="671" t="s">
        <v>1658</v>
      </c>
      <c r="S73" s="811" t="s">
        <v>1658</v>
      </c>
      <c r="T73" s="811" t="s">
        <v>1358</v>
      </c>
      <c r="U73" s="1037" t="str">
        <f t="shared" si="4"/>
        <v>&lt;0.008</v>
      </c>
      <c r="V73" s="1038"/>
      <c r="W73" s="1039" t="str">
        <f t="shared" si="5"/>
        <v>-</v>
      </c>
      <c r="X73" s="1038"/>
      <c r="Y73" s="1039" t="str">
        <f t="shared" si="6"/>
        <v>-</v>
      </c>
      <c r="Z73" s="1038"/>
      <c r="AA73" s="812">
        <f t="shared" si="7"/>
        <v>1</v>
      </c>
      <c r="AB73" s="648"/>
      <c r="AC73" s="648"/>
      <c r="AD73" s="648"/>
    </row>
    <row r="74" spans="1:30" s="649" customFormat="1" ht="13.5" customHeight="1" x14ac:dyDescent="0.15">
      <c r="A74" s="1062"/>
      <c r="B74" s="724">
        <v>10</v>
      </c>
      <c r="C74" s="725"/>
      <c r="D74" s="757" t="s">
        <v>58</v>
      </c>
      <c r="E74" s="808" t="s">
        <v>104</v>
      </c>
      <c r="F74" s="768" t="s">
        <v>122</v>
      </c>
      <c r="G74" s="769" t="s">
        <v>122</v>
      </c>
      <c r="H74" s="729" t="s">
        <v>122</v>
      </c>
      <c r="I74" s="729" t="s">
        <v>122</v>
      </c>
      <c r="J74" s="729" t="s">
        <v>122</v>
      </c>
      <c r="K74" s="729" t="s">
        <v>122</v>
      </c>
      <c r="L74" s="729" t="s">
        <v>103</v>
      </c>
      <c r="M74" s="729" t="s">
        <v>338</v>
      </c>
      <c r="N74" s="729" t="s">
        <v>338</v>
      </c>
      <c r="O74" s="729" t="s">
        <v>103</v>
      </c>
      <c r="P74" s="729" t="s">
        <v>338</v>
      </c>
      <c r="Q74" s="817" t="s">
        <v>338</v>
      </c>
      <c r="R74" s="671" t="s">
        <v>122</v>
      </c>
      <c r="S74" s="811" t="s">
        <v>122</v>
      </c>
      <c r="T74" s="811" t="s">
        <v>122</v>
      </c>
      <c r="U74" s="1037" t="str">
        <f t="shared" si="4"/>
        <v>-</v>
      </c>
      <c r="V74" s="1038"/>
      <c r="W74" s="1039" t="str">
        <f t="shared" si="5"/>
        <v>-</v>
      </c>
      <c r="X74" s="1038"/>
      <c r="Y74" s="1039" t="str">
        <f t="shared" si="6"/>
        <v>-</v>
      </c>
      <c r="Z74" s="1038"/>
      <c r="AA74" s="812">
        <f t="shared" si="7"/>
        <v>0</v>
      </c>
      <c r="AB74" s="648"/>
      <c r="AC74" s="648"/>
      <c r="AD74" s="648"/>
    </row>
    <row r="75" spans="1:30" s="649" customFormat="1" ht="13.5" customHeight="1" x14ac:dyDescent="0.15">
      <c r="A75" s="1062"/>
      <c r="B75" s="724">
        <v>11</v>
      </c>
      <c r="C75" s="725"/>
      <c r="D75" s="757" t="s">
        <v>82</v>
      </c>
      <c r="E75" s="808" t="s">
        <v>104</v>
      </c>
      <c r="F75" s="726" t="s">
        <v>122</v>
      </c>
      <c r="G75" s="727" t="s">
        <v>122</v>
      </c>
      <c r="H75" s="728" t="s">
        <v>122</v>
      </c>
      <c r="I75" s="728" t="s">
        <v>122</v>
      </c>
      <c r="J75" s="728" t="s">
        <v>122</v>
      </c>
      <c r="K75" s="728" t="s">
        <v>122</v>
      </c>
      <c r="L75" s="728" t="s">
        <v>103</v>
      </c>
      <c r="M75" s="728" t="s">
        <v>338</v>
      </c>
      <c r="N75" s="728" t="s">
        <v>103</v>
      </c>
      <c r="O75" s="728" t="s">
        <v>103</v>
      </c>
      <c r="P75" s="728" t="s">
        <v>338</v>
      </c>
      <c r="Q75" s="814" t="s">
        <v>103</v>
      </c>
      <c r="R75" s="671" t="s">
        <v>122</v>
      </c>
      <c r="S75" s="811" t="s">
        <v>122</v>
      </c>
      <c r="T75" s="811" t="s">
        <v>122</v>
      </c>
      <c r="U75" s="1037" t="str">
        <f t="shared" si="4"/>
        <v>-</v>
      </c>
      <c r="V75" s="1038"/>
      <c r="W75" s="1039" t="str">
        <f t="shared" si="5"/>
        <v>-</v>
      </c>
      <c r="X75" s="1038"/>
      <c r="Y75" s="1039" t="str">
        <f t="shared" si="6"/>
        <v>-</v>
      </c>
      <c r="Z75" s="1038"/>
      <c r="AA75" s="812">
        <f t="shared" si="7"/>
        <v>0</v>
      </c>
      <c r="AB75" s="648"/>
      <c r="AC75" s="648"/>
      <c r="AD75" s="648"/>
    </row>
    <row r="76" spans="1:30" s="649" customFormat="1" ht="13.5" customHeight="1" x14ac:dyDescent="0.15">
      <c r="A76" s="1062"/>
      <c r="B76" s="724">
        <v>12</v>
      </c>
      <c r="C76" s="725"/>
      <c r="D76" s="757" t="s">
        <v>60</v>
      </c>
      <c r="E76" s="808" t="s">
        <v>104</v>
      </c>
      <c r="F76" s="768" t="s">
        <v>122</v>
      </c>
      <c r="G76" s="769" t="s">
        <v>122</v>
      </c>
      <c r="H76" s="729" t="s">
        <v>122</v>
      </c>
      <c r="I76" s="729" t="s">
        <v>122</v>
      </c>
      <c r="J76" s="729" t="s">
        <v>122</v>
      </c>
      <c r="K76" s="729" t="s">
        <v>122</v>
      </c>
      <c r="L76" s="729" t="s">
        <v>103</v>
      </c>
      <c r="M76" s="729" t="s">
        <v>338</v>
      </c>
      <c r="N76" s="729" t="s">
        <v>338</v>
      </c>
      <c r="O76" s="729" t="s">
        <v>338</v>
      </c>
      <c r="P76" s="729" t="s">
        <v>103</v>
      </c>
      <c r="Q76" s="817" t="s">
        <v>103</v>
      </c>
      <c r="R76" s="671" t="s">
        <v>122</v>
      </c>
      <c r="S76" s="811" t="s">
        <v>122</v>
      </c>
      <c r="T76" s="811" t="s">
        <v>122</v>
      </c>
      <c r="U76" s="1037" t="str">
        <f t="shared" si="4"/>
        <v>-</v>
      </c>
      <c r="V76" s="1038"/>
      <c r="W76" s="1039" t="str">
        <f t="shared" si="5"/>
        <v>-</v>
      </c>
      <c r="X76" s="1038"/>
      <c r="Y76" s="1039" t="str">
        <f t="shared" si="6"/>
        <v>-</v>
      </c>
      <c r="Z76" s="1038"/>
      <c r="AA76" s="812">
        <f t="shared" si="7"/>
        <v>0</v>
      </c>
      <c r="AB76" s="648"/>
      <c r="AC76" s="648"/>
      <c r="AD76" s="648"/>
    </row>
    <row r="77" spans="1:30" s="649" customFormat="1" ht="13.5" customHeight="1" x14ac:dyDescent="0.15">
      <c r="A77" s="1062"/>
      <c r="B77" s="724">
        <v>13</v>
      </c>
      <c r="C77" s="725"/>
      <c r="D77" s="757" t="s">
        <v>61</v>
      </c>
      <c r="E77" s="808" t="s">
        <v>104</v>
      </c>
      <c r="F77" s="741" t="s">
        <v>122</v>
      </c>
      <c r="G77" s="759" t="s">
        <v>122</v>
      </c>
      <c r="H77" s="743" t="s">
        <v>122</v>
      </c>
      <c r="I77" s="743" t="s">
        <v>122</v>
      </c>
      <c r="J77" s="743" t="s">
        <v>122</v>
      </c>
      <c r="K77" s="743" t="s">
        <v>122</v>
      </c>
      <c r="L77" s="743" t="s">
        <v>122</v>
      </c>
      <c r="M77" s="743" t="s">
        <v>122</v>
      </c>
      <c r="N77" s="743" t="s">
        <v>122</v>
      </c>
      <c r="O77" s="743" t="s">
        <v>122</v>
      </c>
      <c r="P77" s="743" t="s">
        <v>122</v>
      </c>
      <c r="Q77" s="813" t="s">
        <v>122</v>
      </c>
      <c r="R77" s="671" t="s">
        <v>122</v>
      </c>
      <c r="S77" s="811" t="s">
        <v>122</v>
      </c>
      <c r="T77" s="811" t="s">
        <v>122</v>
      </c>
      <c r="U77" s="1037" t="str">
        <f t="shared" si="4"/>
        <v>-</v>
      </c>
      <c r="V77" s="1038"/>
      <c r="W77" s="1039" t="str">
        <f t="shared" si="5"/>
        <v>-</v>
      </c>
      <c r="X77" s="1038"/>
      <c r="Y77" s="1039" t="str">
        <f t="shared" si="6"/>
        <v>-</v>
      </c>
      <c r="Z77" s="1038"/>
      <c r="AA77" s="812">
        <f t="shared" si="7"/>
        <v>0</v>
      </c>
      <c r="AB77" s="648"/>
      <c r="AC77" s="648"/>
      <c r="AD77" s="648"/>
    </row>
    <row r="78" spans="1:30" s="649" customFormat="1" ht="13.5" customHeight="1" x14ac:dyDescent="0.15">
      <c r="A78" s="1062"/>
      <c r="B78" s="724">
        <v>14</v>
      </c>
      <c r="C78" s="725"/>
      <c r="D78" s="757" t="s">
        <v>62</v>
      </c>
      <c r="E78" s="808" t="s">
        <v>104</v>
      </c>
      <c r="F78" s="741" t="s">
        <v>122</v>
      </c>
      <c r="G78" s="759" t="s">
        <v>122</v>
      </c>
      <c r="H78" s="743" t="s">
        <v>122</v>
      </c>
      <c r="I78" s="743" t="s">
        <v>122</v>
      </c>
      <c r="J78" s="743" t="s">
        <v>122</v>
      </c>
      <c r="K78" s="743" t="s">
        <v>122</v>
      </c>
      <c r="L78" s="743" t="s">
        <v>122</v>
      </c>
      <c r="M78" s="743" t="s">
        <v>122</v>
      </c>
      <c r="N78" s="743" t="s">
        <v>122</v>
      </c>
      <c r="O78" s="743" t="s">
        <v>122</v>
      </c>
      <c r="P78" s="743" t="s">
        <v>122</v>
      </c>
      <c r="Q78" s="813" t="s">
        <v>122</v>
      </c>
      <c r="R78" s="671" t="s">
        <v>122</v>
      </c>
      <c r="S78" s="811" t="s">
        <v>122</v>
      </c>
      <c r="T78" s="811" t="s">
        <v>122</v>
      </c>
      <c r="U78" s="1037" t="str">
        <f t="shared" si="4"/>
        <v>-</v>
      </c>
      <c r="V78" s="1038"/>
      <c r="W78" s="1039" t="str">
        <f t="shared" si="5"/>
        <v>-</v>
      </c>
      <c r="X78" s="1038"/>
      <c r="Y78" s="1039" t="str">
        <f t="shared" si="6"/>
        <v>-</v>
      </c>
      <c r="Z78" s="1038"/>
      <c r="AA78" s="812">
        <f t="shared" si="7"/>
        <v>0</v>
      </c>
      <c r="AB78" s="648"/>
      <c r="AC78" s="648"/>
      <c r="AD78" s="648"/>
    </row>
    <row r="79" spans="1:30" s="649" customFormat="1" ht="13.5" customHeight="1" x14ac:dyDescent="0.15">
      <c r="A79" s="1062"/>
      <c r="B79" s="724">
        <v>15</v>
      </c>
      <c r="C79" s="725"/>
      <c r="D79" s="757" t="s">
        <v>63</v>
      </c>
      <c r="E79" s="808" t="s">
        <v>103</v>
      </c>
      <c r="F79" s="768" t="s">
        <v>122</v>
      </c>
      <c r="G79" s="769" t="s">
        <v>122</v>
      </c>
      <c r="H79" s="729" t="s">
        <v>122</v>
      </c>
      <c r="I79" s="729" t="s">
        <v>122</v>
      </c>
      <c r="J79" s="729" t="s">
        <v>122</v>
      </c>
      <c r="K79" s="729" t="s">
        <v>122</v>
      </c>
      <c r="L79" s="729" t="s">
        <v>103</v>
      </c>
      <c r="M79" s="729" t="s">
        <v>103</v>
      </c>
      <c r="N79" s="729" t="s">
        <v>338</v>
      </c>
      <c r="O79" s="729" t="s">
        <v>338</v>
      </c>
      <c r="P79" s="729" t="s">
        <v>103</v>
      </c>
      <c r="Q79" s="817" t="s">
        <v>103</v>
      </c>
      <c r="R79" s="671" t="s">
        <v>122</v>
      </c>
      <c r="S79" s="811" t="s">
        <v>122</v>
      </c>
      <c r="T79" s="811" t="s">
        <v>122</v>
      </c>
      <c r="U79" s="1037" t="str">
        <f t="shared" si="4"/>
        <v>-</v>
      </c>
      <c r="V79" s="1038"/>
      <c r="W79" s="1039" t="str">
        <f t="shared" si="5"/>
        <v>-</v>
      </c>
      <c r="X79" s="1038"/>
      <c r="Y79" s="1039" t="str">
        <f t="shared" si="6"/>
        <v>-</v>
      </c>
      <c r="Z79" s="1038"/>
      <c r="AA79" s="812">
        <f t="shared" si="7"/>
        <v>0</v>
      </c>
      <c r="AB79" s="648"/>
      <c r="AC79" s="648"/>
      <c r="AD79" s="648"/>
    </row>
    <row r="80" spans="1:30" s="649" customFormat="1" ht="13.5" customHeight="1" x14ac:dyDescent="0.15">
      <c r="A80" s="1062"/>
      <c r="B80" s="724">
        <v>16</v>
      </c>
      <c r="C80" s="725"/>
      <c r="D80" s="807" t="s">
        <v>64</v>
      </c>
      <c r="E80" s="808" t="s">
        <v>104</v>
      </c>
      <c r="F80" s="746" t="s">
        <v>122</v>
      </c>
      <c r="G80" s="818" t="s">
        <v>122</v>
      </c>
      <c r="H80" s="748" t="s">
        <v>122</v>
      </c>
      <c r="I80" s="748" t="s">
        <v>122</v>
      </c>
      <c r="J80" s="748" t="s">
        <v>122</v>
      </c>
      <c r="K80" s="748" t="s">
        <v>122</v>
      </c>
      <c r="L80" s="748" t="s">
        <v>122</v>
      </c>
      <c r="M80" s="748" t="s">
        <v>122</v>
      </c>
      <c r="N80" s="748" t="s">
        <v>122</v>
      </c>
      <c r="O80" s="748" t="s">
        <v>122</v>
      </c>
      <c r="P80" s="748" t="s">
        <v>122</v>
      </c>
      <c r="Q80" s="819" t="s">
        <v>122</v>
      </c>
      <c r="R80" s="671" t="s">
        <v>122</v>
      </c>
      <c r="S80" s="811" t="s">
        <v>122</v>
      </c>
      <c r="T80" s="811" t="s">
        <v>122</v>
      </c>
      <c r="U80" s="1037" t="str">
        <f t="shared" si="4"/>
        <v>-</v>
      </c>
      <c r="V80" s="1038"/>
      <c r="W80" s="1039" t="str">
        <f t="shared" si="5"/>
        <v>-</v>
      </c>
      <c r="X80" s="1038"/>
      <c r="Y80" s="1039" t="str">
        <f t="shared" si="6"/>
        <v>-</v>
      </c>
      <c r="Z80" s="1038"/>
      <c r="AA80" s="812">
        <f t="shared" si="7"/>
        <v>0</v>
      </c>
      <c r="AB80" s="648"/>
      <c r="AC80" s="648"/>
      <c r="AD80" s="648"/>
    </row>
    <row r="81" spans="1:30" s="649" customFormat="1" ht="13.5" customHeight="1" x14ac:dyDescent="0.15">
      <c r="A81" s="1062"/>
      <c r="B81" s="724">
        <v>17</v>
      </c>
      <c r="C81" s="725"/>
      <c r="D81" s="664" t="s">
        <v>88</v>
      </c>
      <c r="E81" s="808" t="s">
        <v>104</v>
      </c>
      <c r="F81" s="726">
        <v>21</v>
      </c>
      <c r="G81" s="727">
        <v>18</v>
      </c>
      <c r="H81" s="728">
        <v>33</v>
      </c>
      <c r="I81" s="728">
        <v>25</v>
      </c>
      <c r="J81" s="728">
        <v>26</v>
      </c>
      <c r="K81" s="728">
        <v>28</v>
      </c>
      <c r="L81" s="729">
        <v>35</v>
      </c>
      <c r="M81" s="729">
        <v>30</v>
      </c>
      <c r="N81" s="729">
        <v>23</v>
      </c>
      <c r="O81" s="729">
        <v>27</v>
      </c>
      <c r="P81" s="729">
        <v>25</v>
      </c>
      <c r="Q81" s="817">
        <v>24</v>
      </c>
      <c r="R81" s="671" t="s">
        <v>1615</v>
      </c>
      <c r="S81" s="811" t="s">
        <v>1617</v>
      </c>
      <c r="T81" s="811" t="s">
        <v>871</v>
      </c>
      <c r="U81" s="1037" t="str">
        <f>U49</f>
        <v>35</v>
      </c>
      <c r="V81" s="1038"/>
      <c r="W81" s="1039" t="str">
        <f>W49</f>
        <v>18</v>
      </c>
      <c r="X81" s="1038"/>
      <c r="Y81" s="1039" t="str">
        <f>Y49</f>
        <v>26</v>
      </c>
      <c r="Z81" s="1038"/>
      <c r="AA81" s="812">
        <f t="shared" si="7"/>
        <v>12</v>
      </c>
      <c r="AB81" s="648"/>
      <c r="AC81" s="648"/>
      <c r="AD81" s="648"/>
    </row>
    <row r="82" spans="1:30" s="649" customFormat="1" ht="13.5" customHeight="1" x14ac:dyDescent="0.15">
      <c r="A82" s="1062"/>
      <c r="B82" s="724">
        <v>18</v>
      </c>
      <c r="C82" s="725"/>
      <c r="D82" s="807" t="s">
        <v>43</v>
      </c>
      <c r="E82" s="808" t="s">
        <v>104</v>
      </c>
      <c r="F82" s="761">
        <v>2.5000000000000001E-2</v>
      </c>
      <c r="G82" s="742">
        <v>5.5E-2</v>
      </c>
      <c r="H82" s="744">
        <v>3.1E-2</v>
      </c>
      <c r="I82" s="744">
        <v>3.3000000000000002E-2</v>
      </c>
      <c r="J82" s="744">
        <v>0.05</v>
      </c>
      <c r="K82" s="744">
        <v>2.5999999999999999E-2</v>
      </c>
      <c r="L82" s="743">
        <v>2.1000000000000001E-2</v>
      </c>
      <c r="M82" s="743">
        <v>2.4E-2</v>
      </c>
      <c r="N82" s="743">
        <v>3.1E-2</v>
      </c>
      <c r="O82" s="743">
        <v>3.1E-2</v>
      </c>
      <c r="P82" s="743">
        <v>3.4000000000000002E-2</v>
      </c>
      <c r="Q82" s="813">
        <v>2.5999999999999999E-2</v>
      </c>
      <c r="R82" s="671" t="s">
        <v>1607</v>
      </c>
      <c r="S82" s="811" t="s">
        <v>1609</v>
      </c>
      <c r="T82" s="811" t="s">
        <v>1610</v>
      </c>
      <c r="U82" s="1037" t="str">
        <f>U47</f>
        <v>0.055</v>
      </c>
      <c r="V82" s="1038"/>
      <c r="W82" s="1039" t="str">
        <f>W47</f>
        <v>0.021</v>
      </c>
      <c r="X82" s="1038"/>
      <c r="Y82" s="1039" t="str">
        <f>Y47</f>
        <v>0.032</v>
      </c>
      <c r="Z82" s="1038"/>
      <c r="AA82" s="812">
        <f t="shared" si="7"/>
        <v>12</v>
      </c>
      <c r="AB82" s="820"/>
      <c r="AC82" s="648"/>
      <c r="AD82" s="648"/>
    </row>
    <row r="83" spans="1:30" s="649" customFormat="1" ht="13.5" customHeight="1" x14ac:dyDescent="0.15">
      <c r="A83" s="1062"/>
      <c r="B83" s="724">
        <v>19</v>
      </c>
      <c r="C83" s="725"/>
      <c r="D83" s="757" t="s">
        <v>65</v>
      </c>
      <c r="E83" s="808" t="s">
        <v>104</v>
      </c>
      <c r="F83" s="746" t="s">
        <v>122</v>
      </c>
      <c r="G83" s="818" t="s">
        <v>122</v>
      </c>
      <c r="H83" s="748" t="s">
        <v>122</v>
      </c>
      <c r="I83" s="749">
        <v>1.8</v>
      </c>
      <c r="J83" s="748" t="s">
        <v>122</v>
      </c>
      <c r="K83" s="748" t="s">
        <v>122</v>
      </c>
      <c r="L83" s="748" t="s">
        <v>122</v>
      </c>
      <c r="M83" s="748" t="s">
        <v>122</v>
      </c>
      <c r="N83" s="748" t="s">
        <v>122</v>
      </c>
      <c r="O83" s="748" t="s">
        <v>122</v>
      </c>
      <c r="P83" s="748" t="s">
        <v>122</v>
      </c>
      <c r="Q83" s="819" t="s">
        <v>122</v>
      </c>
      <c r="R83" s="671" t="s">
        <v>1659</v>
      </c>
      <c r="S83" s="811" t="s">
        <v>1659</v>
      </c>
      <c r="T83" s="811" t="s">
        <v>1659</v>
      </c>
      <c r="U83" s="1037" t="str">
        <f t="shared" si="4"/>
        <v>1.8</v>
      </c>
      <c r="V83" s="1038"/>
      <c r="W83" s="1039" t="str">
        <f t="shared" si="5"/>
        <v>-</v>
      </c>
      <c r="X83" s="1038"/>
      <c r="Y83" s="1039" t="str">
        <f t="shared" si="6"/>
        <v>-</v>
      </c>
      <c r="Z83" s="1038"/>
      <c r="AA83" s="812">
        <f t="shared" si="7"/>
        <v>1</v>
      </c>
      <c r="AB83" s="648"/>
      <c r="AC83" s="648"/>
      <c r="AD83" s="648"/>
    </row>
    <row r="84" spans="1:30" s="649" customFormat="1" ht="13.5" customHeight="1" x14ac:dyDescent="0.15">
      <c r="A84" s="1062"/>
      <c r="B84" s="724">
        <v>20</v>
      </c>
      <c r="C84" s="725"/>
      <c r="D84" s="757" t="s">
        <v>66</v>
      </c>
      <c r="E84" s="808" t="s">
        <v>104</v>
      </c>
      <c r="F84" s="741" t="s">
        <v>122</v>
      </c>
      <c r="G84" s="759" t="s">
        <v>122</v>
      </c>
      <c r="H84" s="743" t="s">
        <v>122</v>
      </c>
      <c r="I84" s="744" t="s">
        <v>366</v>
      </c>
      <c r="J84" s="743" t="s">
        <v>122</v>
      </c>
      <c r="K84" s="743" t="s">
        <v>122</v>
      </c>
      <c r="L84" s="743" t="s">
        <v>122</v>
      </c>
      <c r="M84" s="743" t="s">
        <v>122</v>
      </c>
      <c r="N84" s="743" t="s">
        <v>122</v>
      </c>
      <c r="O84" s="743" t="s">
        <v>122</v>
      </c>
      <c r="P84" s="743" t="s">
        <v>122</v>
      </c>
      <c r="Q84" s="813" t="s">
        <v>122</v>
      </c>
      <c r="R84" s="671" t="s">
        <v>366</v>
      </c>
      <c r="S84" s="811" t="s">
        <v>366</v>
      </c>
      <c r="T84" s="811" t="s">
        <v>366</v>
      </c>
      <c r="U84" s="1037" t="str">
        <f t="shared" si="4"/>
        <v>&lt;0.001</v>
      </c>
      <c r="V84" s="1038"/>
      <c r="W84" s="1039" t="str">
        <f t="shared" si="5"/>
        <v>-</v>
      </c>
      <c r="X84" s="1038"/>
      <c r="Y84" s="1039" t="str">
        <f t="shared" si="6"/>
        <v>-</v>
      </c>
      <c r="Z84" s="1038"/>
      <c r="AA84" s="812">
        <f t="shared" si="7"/>
        <v>1</v>
      </c>
      <c r="AB84" s="648"/>
      <c r="AC84" s="648"/>
      <c r="AD84" s="648"/>
    </row>
    <row r="85" spans="1:30" s="649" customFormat="1" ht="13.5" customHeight="1" x14ac:dyDescent="0.15">
      <c r="A85" s="1062"/>
      <c r="B85" s="724">
        <v>21</v>
      </c>
      <c r="C85" s="725"/>
      <c r="D85" s="757" t="s">
        <v>345</v>
      </c>
      <c r="E85" s="808" t="s">
        <v>104</v>
      </c>
      <c r="F85" s="741" t="s">
        <v>122</v>
      </c>
      <c r="G85" s="759" t="s">
        <v>122</v>
      </c>
      <c r="H85" s="743" t="s">
        <v>122</v>
      </c>
      <c r="I85" s="744" t="s">
        <v>366</v>
      </c>
      <c r="J85" s="743" t="s">
        <v>122</v>
      </c>
      <c r="K85" s="743" t="s">
        <v>122</v>
      </c>
      <c r="L85" s="743" t="s">
        <v>122</v>
      </c>
      <c r="M85" s="743" t="s">
        <v>122</v>
      </c>
      <c r="N85" s="743" t="s">
        <v>122</v>
      </c>
      <c r="O85" s="743" t="s">
        <v>122</v>
      </c>
      <c r="P85" s="743" t="s">
        <v>122</v>
      </c>
      <c r="Q85" s="813" t="s">
        <v>122</v>
      </c>
      <c r="R85" s="671" t="s">
        <v>366</v>
      </c>
      <c r="S85" s="811" t="s">
        <v>366</v>
      </c>
      <c r="T85" s="811" t="s">
        <v>366</v>
      </c>
      <c r="U85" s="1037" t="str">
        <f t="shared" si="4"/>
        <v>&lt;0.001</v>
      </c>
      <c r="V85" s="1038"/>
      <c r="W85" s="1039" t="str">
        <f t="shared" si="5"/>
        <v>-</v>
      </c>
      <c r="X85" s="1038"/>
      <c r="Y85" s="1039" t="str">
        <f t="shared" si="6"/>
        <v>-</v>
      </c>
      <c r="Z85" s="1038"/>
      <c r="AA85" s="812">
        <f t="shared" si="7"/>
        <v>1</v>
      </c>
      <c r="AB85" s="648"/>
      <c r="AC85" s="648"/>
      <c r="AD85" s="648"/>
    </row>
    <row r="86" spans="1:30" s="649" customFormat="1" ht="13.5" customHeight="1" x14ac:dyDescent="0.15">
      <c r="A86" s="1062"/>
      <c r="B86" s="724">
        <v>22</v>
      </c>
      <c r="C86" s="725"/>
      <c r="D86" s="807" t="s">
        <v>93</v>
      </c>
      <c r="E86" s="808" t="s">
        <v>104</v>
      </c>
      <c r="F86" s="746" t="s">
        <v>122</v>
      </c>
      <c r="G86" s="818" t="s">
        <v>122</v>
      </c>
      <c r="H86" s="748" t="s">
        <v>122</v>
      </c>
      <c r="I86" s="749">
        <v>9.6999999999999993</v>
      </c>
      <c r="J86" s="748" t="s">
        <v>122</v>
      </c>
      <c r="K86" s="748" t="s">
        <v>122</v>
      </c>
      <c r="L86" s="748" t="s">
        <v>122</v>
      </c>
      <c r="M86" s="748" t="s">
        <v>122</v>
      </c>
      <c r="N86" s="748" t="s">
        <v>122</v>
      </c>
      <c r="O86" s="748" t="s">
        <v>122</v>
      </c>
      <c r="P86" s="748" t="s">
        <v>122</v>
      </c>
      <c r="Q86" s="819" t="s">
        <v>122</v>
      </c>
      <c r="R86" s="671" t="s">
        <v>960</v>
      </c>
      <c r="S86" s="811" t="s">
        <v>960</v>
      </c>
      <c r="T86" s="811" t="s">
        <v>960</v>
      </c>
      <c r="U86" s="1037" t="str">
        <f t="shared" si="4"/>
        <v>9.7</v>
      </c>
      <c r="V86" s="1038"/>
      <c r="W86" s="1039" t="str">
        <f t="shared" si="5"/>
        <v>-</v>
      </c>
      <c r="X86" s="1038"/>
      <c r="Y86" s="1039" t="str">
        <f t="shared" si="6"/>
        <v>-</v>
      </c>
      <c r="Z86" s="1038"/>
      <c r="AA86" s="812">
        <f t="shared" si="7"/>
        <v>1</v>
      </c>
      <c r="AB86" s="648"/>
      <c r="AC86" s="648"/>
      <c r="AD86" s="648"/>
    </row>
    <row r="87" spans="1:30" s="649" customFormat="1" ht="13.5" customHeight="1" x14ac:dyDescent="0.15">
      <c r="A87" s="1062"/>
      <c r="B87" s="724">
        <v>23</v>
      </c>
      <c r="C87" s="725"/>
      <c r="D87" s="757" t="s">
        <v>347</v>
      </c>
      <c r="E87" s="808" t="s">
        <v>220</v>
      </c>
      <c r="F87" s="768" t="s">
        <v>122</v>
      </c>
      <c r="G87" s="769" t="s">
        <v>122</v>
      </c>
      <c r="H87" s="729" t="s">
        <v>122</v>
      </c>
      <c r="I87" s="728">
        <v>5</v>
      </c>
      <c r="J87" s="729" t="s">
        <v>122</v>
      </c>
      <c r="K87" s="729" t="s">
        <v>122</v>
      </c>
      <c r="L87" s="729" t="s">
        <v>122</v>
      </c>
      <c r="M87" s="729" t="s">
        <v>122</v>
      </c>
      <c r="N87" s="729" t="s">
        <v>122</v>
      </c>
      <c r="O87" s="729" t="s">
        <v>122</v>
      </c>
      <c r="P87" s="729" t="s">
        <v>122</v>
      </c>
      <c r="Q87" s="817" t="s">
        <v>122</v>
      </c>
      <c r="R87" s="671" t="s">
        <v>1660</v>
      </c>
      <c r="S87" s="811" t="s">
        <v>1660</v>
      </c>
      <c r="T87" s="811" t="s">
        <v>1660</v>
      </c>
      <c r="U87" s="1037" t="str">
        <f t="shared" si="4"/>
        <v>5</v>
      </c>
      <c r="V87" s="1038"/>
      <c r="W87" s="1039" t="str">
        <f t="shared" si="5"/>
        <v>-</v>
      </c>
      <c r="X87" s="1038"/>
      <c r="Y87" s="1039" t="str">
        <f t="shared" si="6"/>
        <v>-</v>
      </c>
      <c r="Z87" s="1038"/>
      <c r="AA87" s="812">
        <f t="shared" si="7"/>
        <v>1</v>
      </c>
      <c r="AB87" s="648"/>
      <c r="AC87" s="648"/>
      <c r="AD87" s="648"/>
    </row>
    <row r="88" spans="1:30" s="649" customFormat="1" ht="13.5" customHeight="1" x14ac:dyDescent="0.15">
      <c r="A88" s="1062"/>
      <c r="B88" s="724">
        <v>24</v>
      </c>
      <c r="C88" s="725"/>
      <c r="D88" s="807" t="s">
        <v>45</v>
      </c>
      <c r="E88" s="808" t="s">
        <v>104</v>
      </c>
      <c r="F88" s="726">
        <v>66</v>
      </c>
      <c r="G88" s="727">
        <v>58</v>
      </c>
      <c r="H88" s="728">
        <v>92</v>
      </c>
      <c r="I88" s="728">
        <v>102</v>
      </c>
      <c r="J88" s="728">
        <v>84</v>
      </c>
      <c r="K88" s="728">
        <v>83</v>
      </c>
      <c r="L88" s="729">
        <v>97</v>
      </c>
      <c r="M88" s="729">
        <v>86</v>
      </c>
      <c r="N88" s="729">
        <v>83</v>
      </c>
      <c r="O88" s="729">
        <v>93</v>
      </c>
      <c r="P88" s="729">
        <v>83</v>
      </c>
      <c r="Q88" s="817">
        <v>83</v>
      </c>
      <c r="R88" s="671" t="s">
        <v>1661</v>
      </c>
      <c r="S88" s="811" t="s">
        <v>1662</v>
      </c>
      <c r="T88" s="811" t="s">
        <v>1663</v>
      </c>
      <c r="U88" s="1037" t="str">
        <f>U50</f>
        <v>102</v>
      </c>
      <c r="V88" s="1038"/>
      <c r="W88" s="1039" t="str">
        <f>W50</f>
        <v>58</v>
      </c>
      <c r="X88" s="1038"/>
      <c r="Y88" s="1039" t="str">
        <f>Y50</f>
        <v>84</v>
      </c>
      <c r="Z88" s="1038"/>
      <c r="AA88" s="812">
        <f t="shared" si="7"/>
        <v>12</v>
      </c>
      <c r="AB88" s="648"/>
      <c r="AC88" s="648"/>
      <c r="AD88" s="648"/>
    </row>
    <row r="89" spans="1:30" s="649" customFormat="1" ht="13.5" customHeight="1" x14ac:dyDescent="0.15">
      <c r="A89" s="1062"/>
      <c r="B89" s="724">
        <v>25</v>
      </c>
      <c r="C89" s="725"/>
      <c r="D89" s="807" t="s">
        <v>52</v>
      </c>
      <c r="E89" s="808" t="s">
        <v>106</v>
      </c>
      <c r="F89" s="762">
        <v>5</v>
      </c>
      <c r="G89" s="727">
        <v>30</v>
      </c>
      <c r="H89" s="749">
        <v>2.4</v>
      </c>
      <c r="I89" s="749">
        <v>7.8</v>
      </c>
      <c r="J89" s="749">
        <v>8</v>
      </c>
      <c r="K89" s="749">
        <v>4.3</v>
      </c>
      <c r="L89" s="748">
        <v>2.2999999999999998</v>
      </c>
      <c r="M89" s="748">
        <v>3.2</v>
      </c>
      <c r="N89" s="748">
        <v>8.4</v>
      </c>
      <c r="O89" s="748">
        <v>2.9</v>
      </c>
      <c r="P89" s="748">
        <v>5.3</v>
      </c>
      <c r="Q89" s="819">
        <v>5.2</v>
      </c>
      <c r="R89" s="671" t="s">
        <v>1664</v>
      </c>
      <c r="S89" s="811" t="s">
        <v>1665</v>
      </c>
      <c r="T89" s="811" t="s">
        <v>966</v>
      </c>
      <c r="U89" s="1037" t="str">
        <f>U61</f>
        <v>30</v>
      </c>
      <c r="V89" s="1038"/>
      <c r="W89" s="1039" t="str">
        <f>W61</f>
        <v>2.3</v>
      </c>
      <c r="X89" s="1038"/>
      <c r="Y89" s="1039" t="str">
        <f>Y61</f>
        <v>7.1</v>
      </c>
      <c r="Z89" s="1038"/>
      <c r="AA89" s="812">
        <f t="shared" si="7"/>
        <v>12</v>
      </c>
      <c r="AB89" s="648"/>
      <c r="AC89" s="648"/>
      <c r="AD89" s="648"/>
    </row>
    <row r="90" spans="1:30" s="649" customFormat="1" ht="13.5" customHeight="1" x14ac:dyDescent="0.15">
      <c r="A90" s="1062"/>
      <c r="B90" s="724">
        <v>26</v>
      </c>
      <c r="C90" s="725"/>
      <c r="D90" s="807" t="s">
        <v>315</v>
      </c>
      <c r="E90" s="808" t="s">
        <v>220</v>
      </c>
      <c r="F90" s="762">
        <v>7.1</v>
      </c>
      <c r="G90" s="747">
        <v>6.9</v>
      </c>
      <c r="H90" s="749">
        <v>7</v>
      </c>
      <c r="I90" s="749">
        <v>7</v>
      </c>
      <c r="J90" s="749">
        <v>7</v>
      </c>
      <c r="K90" s="749">
        <v>7.1</v>
      </c>
      <c r="L90" s="748">
        <v>6.9</v>
      </c>
      <c r="M90" s="748">
        <v>7.1</v>
      </c>
      <c r="N90" s="748">
        <v>7.1</v>
      </c>
      <c r="O90" s="748">
        <v>6.8</v>
      </c>
      <c r="P90" s="748">
        <v>6.8</v>
      </c>
      <c r="Q90" s="819">
        <v>7.1</v>
      </c>
      <c r="R90" s="671" t="s">
        <v>966</v>
      </c>
      <c r="S90" s="811" t="s">
        <v>1666</v>
      </c>
      <c r="T90" s="811" t="s">
        <v>919</v>
      </c>
      <c r="U90" s="1037" t="str">
        <f>U57</f>
        <v>7.1</v>
      </c>
      <c r="V90" s="1038"/>
      <c r="W90" s="1039" t="str">
        <f>W57</f>
        <v>6.8</v>
      </c>
      <c r="X90" s="1038"/>
      <c r="Y90" s="1039" t="str">
        <f>Y57</f>
        <v>7.0</v>
      </c>
      <c r="Z90" s="1038"/>
      <c r="AA90" s="812">
        <f t="shared" si="7"/>
        <v>12</v>
      </c>
      <c r="AB90" s="648"/>
      <c r="AC90" s="648"/>
      <c r="AD90" s="648"/>
    </row>
    <row r="91" spans="1:30" s="649" customFormat="1" ht="13.5" customHeight="1" x14ac:dyDescent="0.15">
      <c r="A91" s="1062"/>
      <c r="B91" s="724">
        <v>27</v>
      </c>
      <c r="C91" s="725"/>
      <c r="D91" s="807" t="s">
        <v>1528</v>
      </c>
      <c r="E91" s="808" t="s">
        <v>220</v>
      </c>
      <c r="F91" s="674">
        <v>-2.7</v>
      </c>
      <c r="G91" s="675">
        <v>-3</v>
      </c>
      <c r="H91" s="676">
        <v>-2.4</v>
      </c>
      <c r="I91" s="676">
        <v>-2.5</v>
      </c>
      <c r="J91" s="676">
        <v>-2.5</v>
      </c>
      <c r="K91" s="676">
        <v>-2.2999999999999998</v>
      </c>
      <c r="L91" s="677">
        <v>-2.4</v>
      </c>
      <c r="M91" s="677">
        <v>-2.2999999999999998</v>
      </c>
      <c r="N91" s="677">
        <v>-2.6</v>
      </c>
      <c r="O91" s="677">
        <v>-2.9</v>
      </c>
      <c r="P91" s="677">
        <v>-2.9</v>
      </c>
      <c r="Q91" s="821">
        <v>-2.7</v>
      </c>
      <c r="R91" s="671" t="s">
        <v>1667</v>
      </c>
      <c r="S91" s="811" t="s">
        <v>1668</v>
      </c>
      <c r="T91" s="811" t="s">
        <v>1372</v>
      </c>
      <c r="U91" s="1037" t="str">
        <f t="shared" si="4"/>
        <v>-2.3</v>
      </c>
      <c r="V91" s="1038"/>
      <c r="W91" s="1039" t="str">
        <f t="shared" ref="W91:W103" si="8">IF(LEFT(R91,1)="&lt;","-",IF(AA91=1,"-",S91))</f>
        <v>-3.0</v>
      </c>
      <c r="X91" s="1038"/>
      <c r="Y91" s="1039" t="str">
        <f t="shared" ref="Y91:Y101" si="9">IF(LEFT(R91,1)="&lt;","-",IF(AA91=1,"-",T91))</f>
        <v>-2.6</v>
      </c>
      <c r="Z91" s="1038"/>
      <c r="AA91" s="812">
        <f t="shared" si="7"/>
        <v>12</v>
      </c>
      <c r="AB91" s="648"/>
      <c r="AC91" s="648"/>
      <c r="AD91" s="648"/>
    </row>
    <row r="92" spans="1:30" s="649" customFormat="1" ht="13.5" customHeight="1" x14ac:dyDescent="0.15">
      <c r="A92" s="1062"/>
      <c r="B92" s="822">
        <v>28</v>
      </c>
      <c r="C92" s="725"/>
      <c r="D92" s="807" t="s">
        <v>95</v>
      </c>
      <c r="E92" s="808" t="s">
        <v>357</v>
      </c>
      <c r="F92" s="768" t="s">
        <v>122</v>
      </c>
      <c r="G92" s="727">
        <v>14000</v>
      </c>
      <c r="H92" s="729" t="s">
        <v>122</v>
      </c>
      <c r="I92" s="728">
        <v>12000</v>
      </c>
      <c r="J92" s="729" t="s">
        <v>122</v>
      </c>
      <c r="K92" s="729" t="s">
        <v>122</v>
      </c>
      <c r="L92" s="729" t="s">
        <v>122</v>
      </c>
      <c r="M92" s="729">
        <v>800</v>
      </c>
      <c r="N92" s="729" t="s">
        <v>122</v>
      </c>
      <c r="O92" s="729" t="s">
        <v>122</v>
      </c>
      <c r="P92" s="729">
        <v>12000</v>
      </c>
      <c r="Q92" s="817" t="s">
        <v>122</v>
      </c>
      <c r="R92" s="671" t="s">
        <v>1669</v>
      </c>
      <c r="S92" s="811" t="s">
        <v>1670</v>
      </c>
      <c r="T92" s="811" t="s">
        <v>1671</v>
      </c>
      <c r="U92" s="1037" t="str">
        <f t="shared" si="4"/>
        <v>14000</v>
      </c>
      <c r="V92" s="1038"/>
      <c r="W92" s="1039" t="str">
        <f t="shared" si="8"/>
        <v>800</v>
      </c>
      <c r="X92" s="1038"/>
      <c r="Y92" s="1039" t="str">
        <f t="shared" si="9"/>
        <v>9700</v>
      </c>
      <c r="Z92" s="1038"/>
      <c r="AA92" s="812">
        <f t="shared" si="7"/>
        <v>4</v>
      </c>
      <c r="AB92" s="648"/>
      <c r="AC92" s="648"/>
      <c r="AD92" s="648"/>
    </row>
    <row r="93" spans="1:30" s="649" customFormat="1" ht="13.5" customHeight="1" x14ac:dyDescent="0.15">
      <c r="A93" s="1062"/>
      <c r="B93" s="822">
        <v>29</v>
      </c>
      <c r="C93" s="725"/>
      <c r="D93" s="664" t="s">
        <v>23</v>
      </c>
      <c r="E93" s="1" t="s">
        <v>104</v>
      </c>
      <c r="F93" s="741" t="s">
        <v>122</v>
      </c>
      <c r="G93" s="759" t="s">
        <v>122</v>
      </c>
      <c r="H93" s="743" t="s">
        <v>122</v>
      </c>
      <c r="I93" s="744" t="s">
        <v>366</v>
      </c>
      <c r="J93" s="743" t="s">
        <v>122</v>
      </c>
      <c r="K93" s="743" t="s">
        <v>122</v>
      </c>
      <c r="L93" s="743" t="s">
        <v>122</v>
      </c>
      <c r="M93" s="743" t="s">
        <v>122</v>
      </c>
      <c r="N93" s="743" t="s">
        <v>122</v>
      </c>
      <c r="O93" s="743" t="s">
        <v>122</v>
      </c>
      <c r="P93" s="743" t="s">
        <v>122</v>
      </c>
      <c r="Q93" s="745" t="s">
        <v>122</v>
      </c>
      <c r="R93" s="671" t="s">
        <v>365</v>
      </c>
      <c r="S93" s="672" t="s">
        <v>366</v>
      </c>
      <c r="T93" s="672" t="s">
        <v>366</v>
      </c>
      <c r="U93" s="1037" t="str">
        <f t="shared" si="4"/>
        <v>&lt;0.001</v>
      </c>
      <c r="V93" s="1038"/>
      <c r="W93" s="1039" t="str">
        <f t="shared" si="8"/>
        <v>-</v>
      </c>
      <c r="X93" s="1038"/>
      <c r="Y93" s="1039" t="str">
        <f t="shared" si="9"/>
        <v>-</v>
      </c>
      <c r="Z93" s="1038"/>
      <c r="AA93" s="673">
        <f t="shared" si="7"/>
        <v>1</v>
      </c>
      <c r="AB93" s="648"/>
      <c r="AC93" s="648"/>
      <c r="AD93" s="648"/>
    </row>
    <row r="94" spans="1:30" s="649" customFormat="1" ht="13.5" customHeight="1" x14ac:dyDescent="0.15">
      <c r="A94" s="1062"/>
      <c r="B94" s="823">
        <v>30</v>
      </c>
      <c r="C94" s="824"/>
      <c r="D94" s="705" t="s">
        <v>39</v>
      </c>
      <c r="E94" s="430" t="s">
        <v>104</v>
      </c>
      <c r="F94" s="825">
        <v>0.1</v>
      </c>
      <c r="G94" s="826">
        <v>0.66</v>
      </c>
      <c r="H94" s="827">
        <v>0.1</v>
      </c>
      <c r="I94" s="827">
        <v>0.19</v>
      </c>
      <c r="J94" s="827">
        <v>0.31</v>
      </c>
      <c r="K94" s="827">
        <v>0.14000000000000001</v>
      </c>
      <c r="L94" s="828">
        <v>0.06</v>
      </c>
      <c r="M94" s="828">
        <v>0.1</v>
      </c>
      <c r="N94" s="828">
        <v>0.33</v>
      </c>
      <c r="O94" s="828">
        <v>0.11</v>
      </c>
      <c r="P94" s="828">
        <v>0.14000000000000001</v>
      </c>
      <c r="Q94" s="829">
        <v>0.14000000000000001</v>
      </c>
      <c r="R94" s="712" t="s">
        <v>1672</v>
      </c>
      <c r="S94" s="713" t="s">
        <v>1673</v>
      </c>
      <c r="T94" s="713" t="s">
        <v>1674</v>
      </c>
      <c r="U94" s="1049" t="str">
        <f t="shared" si="4"/>
        <v>0.66</v>
      </c>
      <c r="V94" s="1050"/>
      <c r="W94" s="1039" t="str">
        <f t="shared" si="8"/>
        <v>0.06</v>
      </c>
      <c r="X94" s="1038"/>
      <c r="Y94" s="1039" t="str">
        <f t="shared" si="9"/>
        <v>0.20</v>
      </c>
      <c r="Z94" s="1038"/>
      <c r="AA94" s="714">
        <f t="shared" si="7"/>
        <v>12</v>
      </c>
      <c r="AB94" s="648"/>
      <c r="AC94" s="648"/>
      <c r="AD94" s="648"/>
    </row>
    <row r="95" spans="1:30" s="649" customFormat="1" ht="13.5" customHeight="1" x14ac:dyDescent="0.15">
      <c r="A95" s="1051" t="s">
        <v>124</v>
      </c>
      <c r="B95" s="1052"/>
      <c r="C95" s="5"/>
      <c r="D95" s="798" t="s">
        <v>96</v>
      </c>
      <c r="E95" s="799" t="s">
        <v>368</v>
      </c>
      <c r="F95" s="830" t="s">
        <v>122</v>
      </c>
      <c r="G95" s="718">
        <v>66</v>
      </c>
      <c r="H95" s="720" t="s">
        <v>122</v>
      </c>
      <c r="I95" s="719">
        <v>19</v>
      </c>
      <c r="J95" s="720" t="s">
        <v>122</v>
      </c>
      <c r="K95" s="720" t="s">
        <v>122</v>
      </c>
      <c r="L95" s="720" t="s">
        <v>122</v>
      </c>
      <c r="M95" s="720">
        <v>10</v>
      </c>
      <c r="N95" s="720" t="s">
        <v>122</v>
      </c>
      <c r="O95" s="720" t="s">
        <v>122</v>
      </c>
      <c r="P95" s="720">
        <v>23</v>
      </c>
      <c r="Q95" s="831" t="s">
        <v>122</v>
      </c>
      <c r="R95" s="722" t="s">
        <v>1675</v>
      </c>
      <c r="S95" s="805" t="s">
        <v>374</v>
      </c>
      <c r="T95" s="805" t="s">
        <v>1676</v>
      </c>
      <c r="U95" s="1055" t="str">
        <f t="shared" si="4"/>
        <v>66</v>
      </c>
      <c r="V95" s="1056"/>
      <c r="W95" s="1056" t="str">
        <f t="shared" si="8"/>
        <v>10</v>
      </c>
      <c r="X95" s="1056"/>
      <c r="Y95" s="1056" t="str">
        <f t="shared" si="9"/>
        <v>30</v>
      </c>
      <c r="Z95" s="1056"/>
      <c r="AA95" s="806">
        <f t="shared" si="7"/>
        <v>4</v>
      </c>
      <c r="AB95" s="648"/>
      <c r="AC95" s="648"/>
      <c r="AD95" s="648"/>
    </row>
    <row r="96" spans="1:30" s="649" customFormat="1" ht="13.5" customHeight="1" x14ac:dyDescent="0.15">
      <c r="A96" s="1053"/>
      <c r="B96" s="1054"/>
      <c r="C96" s="6"/>
      <c r="D96" s="832" t="s">
        <v>97</v>
      </c>
      <c r="E96" s="833" t="s">
        <v>375</v>
      </c>
      <c r="F96" s="834">
        <v>8.5</v>
      </c>
      <c r="G96" s="835">
        <v>45.7</v>
      </c>
      <c r="H96" s="836">
        <v>16.8</v>
      </c>
      <c r="I96" s="836">
        <v>54.6</v>
      </c>
      <c r="J96" s="836">
        <v>148.30000000000001</v>
      </c>
      <c r="K96" s="836">
        <v>79.400000000000006</v>
      </c>
      <c r="L96" s="836">
        <v>7.5</v>
      </c>
      <c r="M96" s="836">
        <v>71.2</v>
      </c>
      <c r="N96" s="836">
        <v>795.9</v>
      </c>
      <c r="O96" s="836">
        <v>42.6</v>
      </c>
      <c r="P96" s="836">
        <v>54.8</v>
      </c>
      <c r="Q96" s="837">
        <v>24.3</v>
      </c>
      <c r="R96" s="838" t="s">
        <v>1677</v>
      </c>
      <c r="S96" s="839" t="s">
        <v>1678</v>
      </c>
      <c r="T96" s="839" t="s">
        <v>1679</v>
      </c>
      <c r="U96" s="1057" t="str">
        <f t="shared" si="4"/>
        <v>795.9</v>
      </c>
      <c r="V96" s="1058"/>
      <c r="W96" s="1059" t="str">
        <f t="shared" si="8"/>
        <v>7.5</v>
      </c>
      <c r="X96" s="1060"/>
      <c r="Y96" s="1059" t="str">
        <f t="shared" si="9"/>
        <v>112.5</v>
      </c>
      <c r="Z96" s="1060"/>
      <c r="AA96" s="840">
        <f t="shared" si="7"/>
        <v>12</v>
      </c>
      <c r="AB96" s="648"/>
      <c r="AC96" s="648"/>
      <c r="AD96" s="648"/>
    </row>
    <row r="97" spans="1:30" s="649" customFormat="1" ht="13.5" customHeight="1" x14ac:dyDescent="0.15">
      <c r="A97" s="1040" t="s">
        <v>67</v>
      </c>
      <c r="B97" s="1041"/>
      <c r="C97" s="447"/>
      <c r="D97" s="448" t="s">
        <v>390</v>
      </c>
      <c r="E97" s="449" t="s">
        <v>104</v>
      </c>
      <c r="F97" s="841" t="s">
        <v>1384</v>
      </c>
      <c r="G97" s="842" t="s">
        <v>1384</v>
      </c>
      <c r="H97" s="843" t="s">
        <v>1384</v>
      </c>
      <c r="I97" s="843" t="s">
        <v>1384</v>
      </c>
      <c r="J97" s="843" t="s">
        <v>1384</v>
      </c>
      <c r="K97" s="843" t="s">
        <v>1384</v>
      </c>
      <c r="L97" s="844" t="s">
        <v>1384</v>
      </c>
      <c r="M97" s="844" t="s">
        <v>1384</v>
      </c>
      <c r="N97" s="844">
        <v>0.02</v>
      </c>
      <c r="O97" s="844">
        <v>0.03</v>
      </c>
      <c r="P97" s="844">
        <v>0.04</v>
      </c>
      <c r="Q97" s="845">
        <v>0.02</v>
      </c>
      <c r="R97" s="722" t="s">
        <v>1680</v>
      </c>
      <c r="S97" s="805" t="s">
        <v>1384</v>
      </c>
      <c r="T97" s="805" t="s">
        <v>1384</v>
      </c>
      <c r="U97" s="1046" t="str">
        <f t="shared" si="4"/>
        <v>0.04</v>
      </c>
      <c r="V97" s="1047"/>
      <c r="W97" s="1048" t="str">
        <f t="shared" si="8"/>
        <v>&lt;0.02</v>
      </c>
      <c r="X97" s="1047"/>
      <c r="Y97" s="1048" t="str">
        <f t="shared" si="9"/>
        <v>&lt;0.02</v>
      </c>
      <c r="Z97" s="1047"/>
      <c r="AA97" s="806">
        <f t="shared" si="7"/>
        <v>12</v>
      </c>
      <c r="AB97" s="648"/>
      <c r="AC97" s="648"/>
      <c r="AD97" s="648"/>
    </row>
    <row r="98" spans="1:30" s="649" customFormat="1" ht="13.5" customHeight="1" x14ac:dyDescent="0.15">
      <c r="A98" s="1042"/>
      <c r="B98" s="1043"/>
      <c r="C98" s="4"/>
      <c r="D98" s="3" t="s">
        <v>393</v>
      </c>
      <c r="E98" s="846" t="s">
        <v>104</v>
      </c>
      <c r="F98" s="762">
        <v>0.5</v>
      </c>
      <c r="G98" s="747">
        <v>0.7</v>
      </c>
      <c r="H98" s="749">
        <v>0.7</v>
      </c>
      <c r="I98" s="749">
        <v>0.5</v>
      </c>
      <c r="J98" s="749">
        <v>0.8</v>
      </c>
      <c r="K98" s="749">
        <v>0.8</v>
      </c>
      <c r="L98" s="748" t="s">
        <v>1389</v>
      </c>
      <c r="M98" s="748" t="s">
        <v>1389</v>
      </c>
      <c r="N98" s="748">
        <v>0.8</v>
      </c>
      <c r="O98" s="748">
        <v>0.5</v>
      </c>
      <c r="P98" s="748">
        <v>0.8</v>
      </c>
      <c r="Q98" s="819">
        <v>0.5</v>
      </c>
      <c r="R98" s="671" t="s">
        <v>1681</v>
      </c>
      <c r="S98" s="811" t="s">
        <v>1389</v>
      </c>
      <c r="T98" s="811" t="s">
        <v>1682</v>
      </c>
      <c r="U98" s="1037" t="str">
        <f t="shared" si="4"/>
        <v>0.8</v>
      </c>
      <c r="V98" s="1038"/>
      <c r="W98" s="1039" t="str">
        <f t="shared" si="8"/>
        <v>&lt;0.5</v>
      </c>
      <c r="X98" s="1038"/>
      <c r="Y98" s="1039" t="str">
        <f t="shared" si="9"/>
        <v>0.6</v>
      </c>
      <c r="Z98" s="1038"/>
      <c r="AA98" s="812">
        <f t="shared" si="7"/>
        <v>12</v>
      </c>
      <c r="AB98" s="648"/>
      <c r="AC98" s="648"/>
      <c r="AD98" s="648"/>
    </row>
    <row r="99" spans="1:30" s="649" customFormat="1" ht="13.5" customHeight="1" x14ac:dyDescent="0.15">
      <c r="A99" s="1042"/>
      <c r="B99" s="1043"/>
      <c r="C99" s="4"/>
      <c r="D99" s="452" t="s">
        <v>398</v>
      </c>
      <c r="E99" s="453" t="s">
        <v>399</v>
      </c>
      <c r="F99" s="761">
        <v>0.105</v>
      </c>
      <c r="G99" s="742">
        <v>0.153</v>
      </c>
      <c r="H99" s="744">
        <v>0.17799999999999999</v>
      </c>
      <c r="I99" s="744">
        <v>0.30199999999999999</v>
      </c>
      <c r="J99" s="744">
        <v>0.35199999999999998</v>
      </c>
      <c r="K99" s="744">
        <v>0.245</v>
      </c>
      <c r="L99" s="743">
        <v>0.16500000000000001</v>
      </c>
      <c r="M99" s="743">
        <v>0.158</v>
      </c>
      <c r="N99" s="743">
        <v>0.184</v>
      </c>
      <c r="O99" s="743">
        <v>0.112</v>
      </c>
      <c r="P99" s="743">
        <v>0.154</v>
      </c>
      <c r="Q99" s="813">
        <v>0.12</v>
      </c>
      <c r="R99" s="671" t="s">
        <v>1683</v>
      </c>
      <c r="S99" s="811" t="s">
        <v>1684</v>
      </c>
      <c r="T99" s="811" t="s">
        <v>1685</v>
      </c>
      <c r="U99" s="1037" t="str">
        <f t="shared" si="4"/>
        <v>0.352</v>
      </c>
      <c r="V99" s="1038"/>
      <c r="W99" s="1039" t="str">
        <f t="shared" si="8"/>
        <v>0.105</v>
      </c>
      <c r="X99" s="1038"/>
      <c r="Y99" s="1039" t="str">
        <f t="shared" si="9"/>
        <v>0.186</v>
      </c>
      <c r="Z99" s="1038"/>
      <c r="AA99" s="812">
        <f t="shared" si="7"/>
        <v>12</v>
      </c>
      <c r="AB99" s="648"/>
      <c r="AC99" s="648"/>
      <c r="AD99" s="648"/>
    </row>
    <row r="100" spans="1:30" s="649" customFormat="1" ht="13.5" customHeight="1" x14ac:dyDescent="0.15">
      <c r="A100" s="1042"/>
      <c r="B100" s="1043"/>
      <c r="C100" s="4"/>
      <c r="D100" s="3" t="s">
        <v>411</v>
      </c>
      <c r="E100" s="453" t="s">
        <v>104</v>
      </c>
      <c r="F100" s="726">
        <v>6</v>
      </c>
      <c r="G100" s="727">
        <v>11</v>
      </c>
      <c r="H100" s="728">
        <v>4</v>
      </c>
      <c r="I100" s="728">
        <v>18</v>
      </c>
      <c r="J100" s="728">
        <v>15</v>
      </c>
      <c r="K100" s="728">
        <v>6</v>
      </c>
      <c r="L100" s="729">
        <v>3</v>
      </c>
      <c r="M100" s="729">
        <v>3</v>
      </c>
      <c r="N100" s="729">
        <v>12</v>
      </c>
      <c r="O100" s="729">
        <v>3</v>
      </c>
      <c r="P100" s="729">
        <v>6</v>
      </c>
      <c r="Q100" s="817">
        <v>6</v>
      </c>
      <c r="R100" s="671" t="s">
        <v>1686</v>
      </c>
      <c r="S100" s="811" t="s">
        <v>1527</v>
      </c>
      <c r="T100" s="811" t="s">
        <v>1687</v>
      </c>
      <c r="U100" s="1037" t="str">
        <f t="shared" si="4"/>
        <v>18</v>
      </c>
      <c r="V100" s="1038"/>
      <c r="W100" s="1039" t="str">
        <f t="shared" si="8"/>
        <v>3</v>
      </c>
      <c r="X100" s="1038"/>
      <c r="Y100" s="1039" t="str">
        <f t="shared" si="9"/>
        <v>8</v>
      </c>
      <c r="Z100" s="1038"/>
      <c r="AA100" s="812">
        <f t="shared" si="7"/>
        <v>12</v>
      </c>
      <c r="AB100" s="648"/>
      <c r="AC100" s="648"/>
      <c r="AD100" s="648"/>
    </row>
    <row r="101" spans="1:30" s="649" customFormat="1" ht="13.5" customHeight="1" x14ac:dyDescent="0.15">
      <c r="A101" s="1042"/>
      <c r="B101" s="1043"/>
      <c r="C101" s="4"/>
      <c r="D101" s="3" t="s">
        <v>68</v>
      </c>
      <c r="E101" s="453" t="s">
        <v>104</v>
      </c>
      <c r="F101" s="746" t="s">
        <v>122</v>
      </c>
      <c r="G101" s="818" t="s">
        <v>122</v>
      </c>
      <c r="H101" s="748" t="s">
        <v>122</v>
      </c>
      <c r="I101" s="749">
        <v>1.8</v>
      </c>
      <c r="J101" s="748" t="s">
        <v>122</v>
      </c>
      <c r="K101" s="748" t="s">
        <v>122</v>
      </c>
      <c r="L101" s="748" t="s">
        <v>122</v>
      </c>
      <c r="M101" s="748" t="s">
        <v>122</v>
      </c>
      <c r="N101" s="748" t="s">
        <v>122</v>
      </c>
      <c r="O101" s="748" t="s">
        <v>122</v>
      </c>
      <c r="P101" s="748" t="s">
        <v>122</v>
      </c>
      <c r="Q101" s="819" t="s">
        <v>122</v>
      </c>
      <c r="R101" s="671" t="s">
        <v>1659</v>
      </c>
      <c r="S101" s="811" t="s">
        <v>1659</v>
      </c>
      <c r="T101" s="811" t="s">
        <v>1659</v>
      </c>
      <c r="U101" s="1037" t="str">
        <f t="shared" si="4"/>
        <v>1.8</v>
      </c>
      <c r="V101" s="1038"/>
      <c r="W101" s="1039" t="str">
        <f t="shared" si="8"/>
        <v>-</v>
      </c>
      <c r="X101" s="1038"/>
      <c r="Y101" s="1039" t="str">
        <f t="shared" si="9"/>
        <v>-</v>
      </c>
      <c r="Z101" s="1038"/>
      <c r="AA101" s="812">
        <f t="shared" si="7"/>
        <v>1</v>
      </c>
      <c r="AB101" s="648"/>
      <c r="AC101" s="648"/>
      <c r="AD101" s="648"/>
    </row>
    <row r="102" spans="1:30" s="649" customFormat="1" ht="13.5" customHeight="1" x14ac:dyDescent="0.15">
      <c r="A102" s="1042"/>
      <c r="B102" s="1043"/>
      <c r="C102" s="4"/>
      <c r="D102" s="3" t="s">
        <v>415</v>
      </c>
      <c r="E102" s="453" t="s">
        <v>104</v>
      </c>
      <c r="F102" s="762">
        <v>11.1</v>
      </c>
      <c r="G102" s="747">
        <v>9.6999999999999993</v>
      </c>
      <c r="H102" s="749">
        <v>8.4</v>
      </c>
      <c r="I102" s="749">
        <v>7.9</v>
      </c>
      <c r="J102" s="749">
        <v>7.5</v>
      </c>
      <c r="K102" s="749">
        <v>8.6</v>
      </c>
      <c r="L102" s="748">
        <v>8</v>
      </c>
      <c r="M102" s="748">
        <v>10.1</v>
      </c>
      <c r="N102" s="748">
        <v>11.6</v>
      </c>
      <c r="O102" s="748">
        <v>12</v>
      </c>
      <c r="P102" s="748">
        <v>12.3</v>
      </c>
      <c r="Q102" s="819">
        <v>11.9</v>
      </c>
      <c r="R102" s="671" t="s">
        <v>1688</v>
      </c>
      <c r="S102" s="811" t="s">
        <v>1678</v>
      </c>
      <c r="T102" s="811" t="s">
        <v>1689</v>
      </c>
      <c r="U102" s="1037" t="str">
        <f t="shared" si="4"/>
        <v>12.3</v>
      </c>
      <c r="V102" s="1038"/>
      <c r="W102" s="1039" t="str">
        <f t="shared" si="8"/>
        <v>7.5</v>
      </c>
      <c r="X102" s="1038"/>
      <c r="Y102" s="1039" t="str">
        <f t="shared" si="6"/>
        <v>9.9</v>
      </c>
      <c r="Z102" s="1038"/>
      <c r="AA102" s="812">
        <f t="shared" si="7"/>
        <v>12</v>
      </c>
      <c r="AB102" s="648"/>
      <c r="AC102" s="648"/>
      <c r="AD102" s="648"/>
    </row>
    <row r="103" spans="1:30" s="649" customFormat="1" ht="13.5" customHeight="1" x14ac:dyDescent="0.15">
      <c r="A103" s="1042"/>
      <c r="B103" s="1043"/>
      <c r="C103" s="4"/>
      <c r="D103" s="3" t="s">
        <v>69</v>
      </c>
      <c r="E103" s="453" t="s">
        <v>104</v>
      </c>
      <c r="F103" s="768" t="s">
        <v>122</v>
      </c>
      <c r="G103" s="769" t="s">
        <v>122</v>
      </c>
      <c r="H103" s="729" t="s">
        <v>122</v>
      </c>
      <c r="I103" s="728" t="s">
        <v>122</v>
      </c>
      <c r="J103" s="729" t="s">
        <v>122</v>
      </c>
      <c r="K103" s="729" t="s">
        <v>122</v>
      </c>
      <c r="L103" s="729" t="s">
        <v>122</v>
      </c>
      <c r="M103" s="729" t="s">
        <v>122</v>
      </c>
      <c r="N103" s="729" t="s">
        <v>122</v>
      </c>
      <c r="O103" s="729" t="s">
        <v>122</v>
      </c>
      <c r="P103" s="729" t="s">
        <v>122</v>
      </c>
      <c r="Q103" s="817" t="s">
        <v>122</v>
      </c>
      <c r="R103" s="671" t="s">
        <v>122</v>
      </c>
      <c r="S103" s="811" t="s">
        <v>122</v>
      </c>
      <c r="T103" s="811" t="s">
        <v>122</v>
      </c>
      <c r="U103" s="1037" t="str">
        <f t="shared" si="4"/>
        <v>-</v>
      </c>
      <c r="V103" s="1038"/>
      <c r="W103" s="1039" t="str">
        <f t="shared" si="8"/>
        <v>-</v>
      </c>
      <c r="X103" s="1038"/>
      <c r="Y103" s="1039" t="str">
        <f t="shared" si="6"/>
        <v>-</v>
      </c>
      <c r="Z103" s="1038"/>
      <c r="AA103" s="812">
        <f t="shared" si="7"/>
        <v>0</v>
      </c>
      <c r="AB103" s="648"/>
      <c r="AC103" s="648"/>
      <c r="AD103" s="648"/>
    </row>
    <row r="104" spans="1:30" s="649" customFormat="1" ht="13.5" customHeight="1" x14ac:dyDescent="0.15">
      <c r="A104" s="1042"/>
      <c r="B104" s="1043"/>
      <c r="C104" s="4"/>
      <c r="D104" s="807" t="s">
        <v>70</v>
      </c>
      <c r="E104" s="453" t="s">
        <v>104</v>
      </c>
      <c r="F104" s="762">
        <v>13.4</v>
      </c>
      <c r="G104" s="747">
        <v>12.6</v>
      </c>
      <c r="H104" s="749">
        <v>23.1</v>
      </c>
      <c r="I104" s="749">
        <v>17.2</v>
      </c>
      <c r="J104" s="749">
        <v>17.100000000000001</v>
      </c>
      <c r="K104" s="749">
        <v>18.5</v>
      </c>
      <c r="L104" s="748">
        <v>24.6</v>
      </c>
      <c r="M104" s="748">
        <v>20.100000000000001</v>
      </c>
      <c r="N104" s="748">
        <v>15.2</v>
      </c>
      <c r="O104" s="748">
        <v>17.5</v>
      </c>
      <c r="P104" s="748">
        <v>16.399999999999999</v>
      </c>
      <c r="Q104" s="819">
        <v>15.9</v>
      </c>
      <c r="R104" s="671" t="s">
        <v>1690</v>
      </c>
      <c r="S104" s="811" t="s">
        <v>1474</v>
      </c>
      <c r="T104" s="811" t="s">
        <v>1691</v>
      </c>
      <c r="U104" s="1037" t="str">
        <f t="shared" si="4"/>
        <v>24.6</v>
      </c>
      <c r="V104" s="1038"/>
      <c r="W104" s="1039" t="str">
        <f t="shared" si="5"/>
        <v>12.6</v>
      </c>
      <c r="X104" s="1038"/>
      <c r="Y104" s="1039" t="str">
        <f t="shared" si="6"/>
        <v>17.6</v>
      </c>
      <c r="Z104" s="1038"/>
      <c r="AA104" s="812">
        <f t="shared" si="7"/>
        <v>12</v>
      </c>
      <c r="AB104" s="648"/>
      <c r="AC104" s="648"/>
      <c r="AD104" s="648"/>
    </row>
    <row r="105" spans="1:30" s="649" customFormat="1" ht="13.5" customHeight="1" x14ac:dyDescent="0.15">
      <c r="A105" s="1042"/>
      <c r="B105" s="1043"/>
      <c r="C105" s="4"/>
      <c r="D105" s="3" t="s">
        <v>71</v>
      </c>
      <c r="E105" s="453" t="s">
        <v>104</v>
      </c>
      <c r="F105" s="762">
        <v>7.3</v>
      </c>
      <c r="G105" s="747">
        <v>5.6</v>
      </c>
      <c r="H105" s="749">
        <v>9.6999999999999993</v>
      </c>
      <c r="I105" s="749">
        <v>8.1999999999999993</v>
      </c>
      <c r="J105" s="749">
        <v>8.4</v>
      </c>
      <c r="K105" s="749">
        <v>9.1999999999999993</v>
      </c>
      <c r="L105" s="748">
        <v>10.6</v>
      </c>
      <c r="M105" s="748">
        <v>10.3</v>
      </c>
      <c r="N105" s="748">
        <v>8.1</v>
      </c>
      <c r="O105" s="748">
        <v>9.5</v>
      </c>
      <c r="P105" s="748">
        <v>8.8000000000000007</v>
      </c>
      <c r="Q105" s="819">
        <v>7.8</v>
      </c>
      <c r="R105" s="671" t="s">
        <v>1692</v>
      </c>
      <c r="S105" s="811" t="s">
        <v>1007</v>
      </c>
      <c r="T105" s="811" t="s">
        <v>1555</v>
      </c>
      <c r="U105" s="1037" t="str">
        <f t="shared" si="4"/>
        <v>10.6</v>
      </c>
      <c r="V105" s="1038"/>
      <c r="W105" s="1039" t="str">
        <f t="shared" si="5"/>
        <v>5.6</v>
      </c>
      <c r="X105" s="1038"/>
      <c r="Y105" s="1039" t="str">
        <f t="shared" si="6"/>
        <v>8.6</v>
      </c>
      <c r="Z105" s="1038"/>
      <c r="AA105" s="812">
        <f t="shared" si="7"/>
        <v>12</v>
      </c>
      <c r="AB105" s="648"/>
      <c r="AC105" s="648"/>
      <c r="AD105" s="648"/>
    </row>
    <row r="106" spans="1:30" s="649" customFormat="1" ht="13.5" customHeight="1" x14ac:dyDescent="0.15">
      <c r="A106" s="1042"/>
      <c r="B106" s="1043"/>
      <c r="C106" s="4"/>
      <c r="D106" s="807" t="s">
        <v>72</v>
      </c>
      <c r="E106" s="453" t="s">
        <v>104</v>
      </c>
      <c r="F106" s="762">
        <v>12.6</v>
      </c>
      <c r="G106" s="747">
        <v>9</v>
      </c>
      <c r="H106" s="749">
        <v>13.9</v>
      </c>
      <c r="I106" s="749">
        <v>14.5</v>
      </c>
      <c r="J106" s="749">
        <v>14</v>
      </c>
      <c r="K106" s="749">
        <v>17.3</v>
      </c>
      <c r="L106" s="748">
        <v>16</v>
      </c>
      <c r="M106" s="748">
        <v>19.8</v>
      </c>
      <c r="N106" s="748">
        <v>13.5</v>
      </c>
      <c r="O106" s="748">
        <v>15</v>
      </c>
      <c r="P106" s="748">
        <v>14.8</v>
      </c>
      <c r="Q106" s="819">
        <v>11.7</v>
      </c>
      <c r="R106" s="671" t="s">
        <v>1693</v>
      </c>
      <c r="S106" s="811" t="s">
        <v>1694</v>
      </c>
      <c r="T106" s="811" t="s">
        <v>1695</v>
      </c>
      <c r="U106" s="1037" t="str">
        <f t="shared" si="4"/>
        <v>19.8</v>
      </c>
      <c r="V106" s="1038"/>
      <c r="W106" s="1039" t="str">
        <f t="shared" si="5"/>
        <v>9.0</v>
      </c>
      <c r="X106" s="1038"/>
      <c r="Y106" s="1039" t="str">
        <f t="shared" si="6"/>
        <v>14.3</v>
      </c>
      <c r="Z106" s="1038"/>
      <c r="AA106" s="812">
        <f t="shared" si="7"/>
        <v>12</v>
      </c>
      <c r="AB106" s="648"/>
      <c r="AC106" s="648"/>
      <c r="AD106" s="648"/>
    </row>
    <row r="107" spans="1:30" s="649" customFormat="1" ht="13.5" customHeight="1" x14ac:dyDescent="0.15">
      <c r="A107" s="1042"/>
      <c r="B107" s="1043"/>
      <c r="C107" s="4"/>
      <c r="D107" s="3" t="s">
        <v>447</v>
      </c>
      <c r="E107" s="453" t="s">
        <v>104</v>
      </c>
      <c r="F107" s="746" t="s">
        <v>122</v>
      </c>
      <c r="G107" s="818" t="s">
        <v>122</v>
      </c>
      <c r="H107" s="748" t="s">
        <v>122</v>
      </c>
      <c r="I107" s="749">
        <v>10.4</v>
      </c>
      <c r="J107" s="748" t="s">
        <v>122</v>
      </c>
      <c r="K107" s="748" t="s">
        <v>122</v>
      </c>
      <c r="L107" s="748" t="s">
        <v>122</v>
      </c>
      <c r="M107" s="748" t="s">
        <v>122</v>
      </c>
      <c r="N107" s="748" t="s">
        <v>122</v>
      </c>
      <c r="O107" s="748" t="s">
        <v>122</v>
      </c>
      <c r="P107" s="748" t="s">
        <v>122</v>
      </c>
      <c r="Q107" s="819" t="s">
        <v>122</v>
      </c>
      <c r="R107" s="671" t="s">
        <v>1696</v>
      </c>
      <c r="S107" s="811" t="s">
        <v>1696</v>
      </c>
      <c r="T107" s="811" t="s">
        <v>1696</v>
      </c>
      <c r="U107" s="1037" t="str">
        <f t="shared" si="4"/>
        <v>10.4</v>
      </c>
      <c r="V107" s="1038"/>
      <c r="W107" s="1039" t="str">
        <f t="shared" si="5"/>
        <v>-</v>
      </c>
      <c r="X107" s="1038"/>
      <c r="Y107" s="1039" t="str">
        <f t="shared" si="6"/>
        <v>-</v>
      </c>
      <c r="Z107" s="1038"/>
      <c r="AA107" s="812">
        <f t="shared" si="7"/>
        <v>1</v>
      </c>
      <c r="AB107" s="648"/>
      <c r="AC107" s="648"/>
      <c r="AD107" s="648"/>
    </row>
    <row r="108" spans="1:30" s="663" customFormat="1" ht="13.5" customHeight="1" x14ac:dyDescent="0.15">
      <c r="A108" s="1042"/>
      <c r="B108" s="1043"/>
      <c r="C108" s="4"/>
      <c r="D108" s="3" t="s">
        <v>73</v>
      </c>
      <c r="E108" s="453" t="s">
        <v>104</v>
      </c>
      <c r="F108" s="746" t="s">
        <v>122</v>
      </c>
      <c r="G108" s="818" t="s">
        <v>122</v>
      </c>
      <c r="H108" s="748" t="s">
        <v>122</v>
      </c>
      <c r="I108" s="749">
        <v>2.1</v>
      </c>
      <c r="J108" s="748" t="s">
        <v>122</v>
      </c>
      <c r="K108" s="748" t="s">
        <v>122</v>
      </c>
      <c r="L108" s="748" t="s">
        <v>122</v>
      </c>
      <c r="M108" s="748" t="s">
        <v>122</v>
      </c>
      <c r="N108" s="748" t="s">
        <v>122</v>
      </c>
      <c r="O108" s="748" t="s">
        <v>122</v>
      </c>
      <c r="P108" s="748" t="s">
        <v>122</v>
      </c>
      <c r="Q108" s="819" t="s">
        <v>122</v>
      </c>
      <c r="R108" s="671" t="s">
        <v>1697</v>
      </c>
      <c r="S108" s="811" t="s">
        <v>1697</v>
      </c>
      <c r="T108" s="811" t="s">
        <v>1697</v>
      </c>
      <c r="U108" s="1037" t="str">
        <f t="shared" si="4"/>
        <v>2.1</v>
      </c>
      <c r="V108" s="1038"/>
      <c r="W108" s="1039" t="str">
        <f t="shared" si="5"/>
        <v>-</v>
      </c>
      <c r="X108" s="1038"/>
      <c r="Y108" s="1039" t="str">
        <f t="shared" si="6"/>
        <v>-</v>
      </c>
      <c r="Z108" s="1038"/>
      <c r="AA108" s="812">
        <f t="shared" si="7"/>
        <v>1</v>
      </c>
      <c r="AB108" s="847"/>
      <c r="AC108" s="847"/>
      <c r="AD108" s="847"/>
    </row>
    <row r="109" spans="1:30" s="663" customFormat="1" ht="13.5" customHeight="1" x14ac:dyDescent="0.15">
      <c r="A109" s="1042"/>
      <c r="B109" s="1043"/>
      <c r="C109" s="4"/>
      <c r="D109" s="807" t="s">
        <v>74</v>
      </c>
      <c r="E109" s="453" t="s">
        <v>448</v>
      </c>
      <c r="F109" s="726">
        <v>88</v>
      </c>
      <c r="G109" s="727">
        <v>72</v>
      </c>
      <c r="H109" s="728">
        <v>122</v>
      </c>
      <c r="I109" s="728">
        <v>99</v>
      </c>
      <c r="J109" s="728">
        <v>101</v>
      </c>
      <c r="K109" s="728">
        <v>110</v>
      </c>
      <c r="L109" s="729">
        <v>132</v>
      </c>
      <c r="M109" s="729">
        <v>116</v>
      </c>
      <c r="N109" s="729">
        <v>103</v>
      </c>
      <c r="O109" s="729">
        <v>109</v>
      </c>
      <c r="P109" s="729">
        <v>111</v>
      </c>
      <c r="Q109" s="817">
        <v>100</v>
      </c>
      <c r="R109" s="671" t="s">
        <v>1560</v>
      </c>
      <c r="S109" s="811" t="s">
        <v>1698</v>
      </c>
      <c r="T109" s="811" t="s">
        <v>1699</v>
      </c>
      <c r="U109" s="1037" t="str">
        <f t="shared" si="4"/>
        <v>132</v>
      </c>
      <c r="V109" s="1038"/>
      <c r="W109" s="1039" t="str">
        <f t="shared" si="5"/>
        <v>72</v>
      </c>
      <c r="X109" s="1038"/>
      <c r="Y109" s="1039" t="str">
        <f t="shared" si="6"/>
        <v>105</v>
      </c>
      <c r="Z109" s="1038"/>
      <c r="AA109" s="812">
        <f t="shared" si="7"/>
        <v>12</v>
      </c>
      <c r="AB109" s="847"/>
      <c r="AC109" s="847"/>
      <c r="AD109" s="847"/>
    </row>
    <row r="110" spans="1:30" s="663" customFormat="1" ht="13.5" customHeight="1" x14ac:dyDescent="0.15">
      <c r="A110" s="1042"/>
      <c r="B110" s="1043"/>
      <c r="C110" s="4"/>
      <c r="D110" s="807" t="s">
        <v>75</v>
      </c>
      <c r="E110" s="453" t="s">
        <v>104</v>
      </c>
      <c r="F110" s="761">
        <v>1.7999999999999999E-2</v>
      </c>
      <c r="G110" s="742">
        <v>1.4E-2</v>
      </c>
      <c r="H110" s="744">
        <v>1.9E-2</v>
      </c>
      <c r="I110" s="744">
        <v>1.0999999999999999E-2</v>
      </c>
      <c r="J110" s="744">
        <v>8.0000000000000002E-3</v>
      </c>
      <c r="K110" s="744">
        <v>7.0000000000000001E-3</v>
      </c>
      <c r="L110" s="743">
        <v>1.0999999999999999E-2</v>
      </c>
      <c r="M110" s="743">
        <v>1.9E-2</v>
      </c>
      <c r="N110" s="743">
        <v>1.7000000000000001E-2</v>
      </c>
      <c r="O110" s="743">
        <v>2.7E-2</v>
      </c>
      <c r="P110" s="743">
        <v>0.03</v>
      </c>
      <c r="Q110" s="813">
        <v>1.9E-2</v>
      </c>
      <c r="R110" s="671" t="s">
        <v>1700</v>
      </c>
      <c r="S110" s="811" t="s">
        <v>1564</v>
      </c>
      <c r="T110" s="811" t="s">
        <v>1701</v>
      </c>
      <c r="U110" s="1037" t="str">
        <f t="shared" si="4"/>
        <v>0.030</v>
      </c>
      <c r="V110" s="1038"/>
      <c r="W110" s="1039" t="str">
        <f t="shared" si="5"/>
        <v>0.007</v>
      </c>
      <c r="X110" s="1038"/>
      <c r="Y110" s="1039" t="str">
        <f t="shared" si="6"/>
        <v>0.017</v>
      </c>
      <c r="Z110" s="1038"/>
      <c r="AA110" s="812">
        <f t="shared" si="7"/>
        <v>12</v>
      </c>
      <c r="AB110" s="847"/>
      <c r="AC110" s="847"/>
      <c r="AD110" s="847"/>
    </row>
    <row r="111" spans="1:30" s="663" customFormat="1" ht="13.5" customHeight="1" x14ac:dyDescent="0.15">
      <c r="A111" s="1042"/>
      <c r="B111" s="1043"/>
      <c r="C111" s="4"/>
      <c r="D111" s="807" t="s">
        <v>76</v>
      </c>
      <c r="E111" s="453" t="s">
        <v>104</v>
      </c>
      <c r="F111" s="746" t="s">
        <v>122</v>
      </c>
      <c r="G111" s="818" t="s">
        <v>122</v>
      </c>
      <c r="H111" s="748" t="s">
        <v>122</v>
      </c>
      <c r="I111" s="749">
        <v>1.1000000000000001</v>
      </c>
      <c r="J111" s="748" t="s">
        <v>122</v>
      </c>
      <c r="K111" s="748" t="s">
        <v>122</v>
      </c>
      <c r="L111" s="748" t="s">
        <v>122</v>
      </c>
      <c r="M111" s="748" t="s">
        <v>122</v>
      </c>
      <c r="N111" s="748" t="s">
        <v>122</v>
      </c>
      <c r="O111" s="748" t="s">
        <v>122</v>
      </c>
      <c r="P111" s="748" t="s">
        <v>122</v>
      </c>
      <c r="Q111" s="819" t="s">
        <v>122</v>
      </c>
      <c r="R111" s="671" t="s">
        <v>1541</v>
      </c>
      <c r="S111" s="811" t="s">
        <v>1541</v>
      </c>
      <c r="T111" s="811" t="s">
        <v>1541</v>
      </c>
      <c r="U111" s="1037" t="str">
        <f t="shared" si="4"/>
        <v>1.1</v>
      </c>
      <c r="V111" s="1038"/>
      <c r="W111" s="1039" t="str">
        <f t="shared" si="5"/>
        <v>-</v>
      </c>
      <c r="X111" s="1038"/>
      <c r="Y111" s="1039" t="str">
        <f t="shared" si="6"/>
        <v>-</v>
      </c>
      <c r="Z111" s="1038"/>
      <c r="AA111" s="812">
        <f t="shared" si="7"/>
        <v>1</v>
      </c>
      <c r="AB111" s="847"/>
      <c r="AC111" s="847"/>
      <c r="AD111" s="847"/>
    </row>
    <row r="112" spans="1:30" s="663" customFormat="1" ht="13.5" customHeight="1" x14ac:dyDescent="0.15">
      <c r="A112" s="1042"/>
      <c r="B112" s="1043"/>
      <c r="C112" s="4"/>
      <c r="D112" s="3" t="s">
        <v>77</v>
      </c>
      <c r="E112" s="453" t="s">
        <v>104</v>
      </c>
      <c r="F112" s="848" t="s">
        <v>122</v>
      </c>
      <c r="G112" s="849" t="s">
        <v>122</v>
      </c>
      <c r="H112" s="850" t="s">
        <v>122</v>
      </c>
      <c r="I112" s="850" t="s">
        <v>122</v>
      </c>
      <c r="J112" s="850" t="s">
        <v>122</v>
      </c>
      <c r="K112" s="850" t="s">
        <v>122</v>
      </c>
      <c r="L112" s="850" t="s">
        <v>122</v>
      </c>
      <c r="M112" s="850" t="s">
        <v>122</v>
      </c>
      <c r="N112" s="850">
        <v>3.6999999999999998E-2</v>
      </c>
      <c r="O112" s="850" t="s">
        <v>122</v>
      </c>
      <c r="P112" s="850" t="s">
        <v>122</v>
      </c>
      <c r="Q112" s="851" t="s">
        <v>122</v>
      </c>
      <c r="R112" s="852">
        <v>3.6999999999999998E-2</v>
      </c>
      <c r="S112" s="853">
        <v>3.6999999999999998E-2</v>
      </c>
      <c r="T112" s="853">
        <v>3.6999999999999998E-2</v>
      </c>
      <c r="U112" s="1037">
        <f t="shared" si="4"/>
        <v>3.6999999999999998E-2</v>
      </c>
      <c r="V112" s="1038"/>
      <c r="W112" s="1039" t="str">
        <f t="shared" si="5"/>
        <v>-</v>
      </c>
      <c r="X112" s="1038"/>
      <c r="Y112" s="1039" t="str">
        <f t="shared" si="6"/>
        <v>-</v>
      </c>
      <c r="Z112" s="1038"/>
      <c r="AA112" s="812">
        <f t="shared" si="7"/>
        <v>1</v>
      </c>
      <c r="AB112" s="847"/>
      <c r="AC112" s="847"/>
      <c r="AD112" s="847"/>
    </row>
    <row r="113" spans="1:30" s="663" customFormat="1" ht="13.5" customHeight="1" x14ac:dyDescent="0.15">
      <c r="A113" s="1042"/>
      <c r="B113" s="1043"/>
      <c r="C113" s="4"/>
      <c r="D113" s="757" t="s">
        <v>78</v>
      </c>
      <c r="E113" s="453" t="s">
        <v>104</v>
      </c>
      <c r="F113" s="848" t="s">
        <v>122</v>
      </c>
      <c r="G113" s="849" t="s">
        <v>122</v>
      </c>
      <c r="H113" s="850" t="s">
        <v>122</v>
      </c>
      <c r="I113" s="850" t="s">
        <v>122</v>
      </c>
      <c r="J113" s="850" t="s">
        <v>122</v>
      </c>
      <c r="K113" s="850" t="s">
        <v>122</v>
      </c>
      <c r="L113" s="850" t="s">
        <v>122</v>
      </c>
      <c r="M113" s="850" t="s">
        <v>122</v>
      </c>
      <c r="N113" s="850">
        <v>2.1999999999999999E-2</v>
      </c>
      <c r="O113" s="850" t="s">
        <v>122</v>
      </c>
      <c r="P113" s="850" t="s">
        <v>122</v>
      </c>
      <c r="Q113" s="851" t="s">
        <v>122</v>
      </c>
      <c r="R113" s="852">
        <v>2.1999999999999999E-2</v>
      </c>
      <c r="S113" s="853">
        <v>2.1999999999999999E-2</v>
      </c>
      <c r="T113" s="853">
        <v>2.1999999999999999E-2</v>
      </c>
      <c r="U113" s="1037">
        <f t="shared" si="4"/>
        <v>2.1999999999999999E-2</v>
      </c>
      <c r="V113" s="1038"/>
      <c r="W113" s="1039" t="str">
        <f t="shared" si="5"/>
        <v>-</v>
      </c>
      <c r="X113" s="1038"/>
      <c r="Y113" s="1039" t="str">
        <f t="shared" si="6"/>
        <v>-</v>
      </c>
      <c r="Z113" s="1038"/>
      <c r="AA113" s="812">
        <f t="shared" si="7"/>
        <v>1</v>
      </c>
      <c r="AB113" s="847"/>
      <c r="AC113" s="847"/>
      <c r="AD113" s="847"/>
    </row>
    <row r="114" spans="1:30" s="663" customFormat="1" ht="13.5" customHeight="1" x14ac:dyDescent="0.15">
      <c r="A114" s="1042"/>
      <c r="B114" s="1043"/>
      <c r="C114" s="4"/>
      <c r="D114" s="664" t="s">
        <v>79</v>
      </c>
      <c r="E114" s="453" t="s">
        <v>104</v>
      </c>
      <c r="F114" s="848" t="s">
        <v>122</v>
      </c>
      <c r="G114" s="849" t="s">
        <v>122</v>
      </c>
      <c r="H114" s="850" t="s">
        <v>122</v>
      </c>
      <c r="I114" s="850" t="s">
        <v>122</v>
      </c>
      <c r="J114" s="850" t="s">
        <v>122</v>
      </c>
      <c r="K114" s="850" t="s">
        <v>122</v>
      </c>
      <c r="L114" s="850" t="s">
        <v>122</v>
      </c>
      <c r="M114" s="850" t="s">
        <v>122</v>
      </c>
      <c r="N114" s="850">
        <v>3.0000000000000001E-3</v>
      </c>
      <c r="O114" s="850" t="s">
        <v>122</v>
      </c>
      <c r="P114" s="850" t="s">
        <v>122</v>
      </c>
      <c r="Q114" s="851" t="s">
        <v>122</v>
      </c>
      <c r="R114" s="852">
        <v>3.0000000000000001E-3</v>
      </c>
      <c r="S114" s="853">
        <v>3.0000000000000001E-3</v>
      </c>
      <c r="T114" s="853">
        <v>3.0000000000000001E-3</v>
      </c>
      <c r="U114" s="1037">
        <f t="shared" si="4"/>
        <v>3.0000000000000001E-3</v>
      </c>
      <c r="V114" s="1038"/>
      <c r="W114" s="1039" t="str">
        <f t="shared" si="5"/>
        <v>-</v>
      </c>
      <c r="X114" s="1038"/>
      <c r="Y114" s="1039" t="str">
        <f t="shared" si="6"/>
        <v>-</v>
      </c>
      <c r="Z114" s="1038"/>
      <c r="AA114" s="812">
        <f t="shared" si="7"/>
        <v>1</v>
      </c>
      <c r="AB114" s="847"/>
      <c r="AC114" s="847"/>
      <c r="AD114" s="847"/>
    </row>
    <row r="115" spans="1:30" s="704" customFormat="1" ht="13.5" customHeight="1" x14ac:dyDescent="0.15">
      <c r="A115" s="1042"/>
      <c r="B115" s="1043"/>
      <c r="C115" s="4"/>
      <c r="D115" s="664" t="s">
        <v>80</v>
      </c>
      <c r="E115" s="453" t="s">
        <v>104</v>
      </c>
      <c r="F115" s="848" t="s">
        <v>122</v>
      </c>
      <c r="G115" s="849" t="s">
        <v>122</v>
      </c>
      <c r="H115" s="850" t="s">
        <v>122</v>
      </c>
      <c r="I115" s="850" t="s">
        <v>122</v>
      </c>
      <c r="J115" s="850" t="s">
        <v>122</v>
      </c>
      <c r="K115" s="850" t="s">
        <v>122</v>
      </c>
      <c r="L115" s="850" t="s">
        <v>122</v>
      </c>
      <c r="M115" s="850" t="s">
        <v>122</v>
      </c>
      <c r="N115" s="850">
        <v>1.0999999999999999E-2</v>
      </c>
      <c r="O115" s="850" t="s">
        <v>122</v>
      </c>
      <c r="P115" s="850" t="s">
        <v>122</v>
      </c>
      <c r="Q115" s="851" t="s">
        <v>122</v>
      </c>
      <c r="R115" s="852">
        <v>1.0999999999999999E-2</v>
      </c>
      <c r="S115" s="853">
        <v>1.0999999999999999E-2</v>
      </c>
      <c r="T115" s="853">
        <v>1.0999999999999999E-2</v>
      </c>
      <c r="U115" s="1037">
        <f t="shared" si="4"/>
        <v>1.0999999999999999E-2</v>
      </c>
      <c r="V115" s="1038"/>
      <c r="W115" s="1039" t="str">
        <f t="shared" si="5"/>
        <v>-</v>
      </c>
      <c r="X115" s="1038"/>
      <c r="Y115" s="1039" t="str">
        <f t="shared" si="6"/>
        <v>-</v>
      </c>
      <c r="Z115" s="1038"/>
      <c r="AA115" s="854">
        <f>12-COUNTIF(F115:Q115,"-")</f>
        <v>1</v>
      </c>
      <c r="AB115" s="855"/>
      <c r="AC115" s="855"/>
      <c r="AD115" s="855"/>
    </row>
    <row r="116" spans="1:30" ht="13.5" customHeight="1" x14ac:dyDescent="0.15">
      <c r="A116" s="1044"/>
      <c r="B116" s="1045"/>
      <c r="C116" s="462"/>
      <c r="D116" s="681" t="s">
        <v>81</v>
      </c>
      <c r="E116" s="856" t="s">
        <v>104</v>
      </c>
      <c r="F116" s="857" t="s">
        <v>122</v>
      </c>
      <c r="G116" s="858" t="s">
        <v>122</v>
      </c>
      <c r="H116" s="859" t="s">
        <v>122</v>
      </c>
      <c r="I116" s="859" t="s">
        <v>122</v>
      </c>
      <c r="J116" s="859" t="s">
        <v>122</v>
      </c>
      <c r="K116" s="859" t="s">
        <v>122</v>
      </c>
      <c r="L116" s="859" t="s">
        <v>122</v>
      </c>
      <c r="M116" s="859" t="s">
        <v>122</v>
      </c>
      <c r="N116" s="859" t="s">
        <v>366</v>
      </c>
      <c r="O116" s="859" t="s">
        <v>122</v>
      </c>
      <c r="P116" s="859" t="s">
        <v>122</v>
      </c>
      <c r="Q116" s="860" t="s">
        <v>122</v>
      </c>
      <c r="R116" s="861" t="s">
        <v>366</v>
      </c>
      <c r="S116" s="862" t="s">
        <v>366</v>
      </c>
      <c r="T116" s="862" t="s">
        <v>366</v>
      </c>
      <c r="U116" s="1031" t="str">
        <f t="shared" si="4"/>
        <v>&lt;0.001</v>
      </c>
      <c r="V116" s="1032"/>
      <c r="W116" s="1033" t="str">
        <f t="shared" si="5"/>
        <v>-</v>
      </c>
      <c r="X116" s="1032"/>
      <c r="Y116" s="1033" t="str">
        <f t="shared" si="6"/>
        <v>-</v>
      </c>
      <c r="Z116" s="1032"/>
      <c r="AA116" s="863">
        <f>12-COUNTIF(F116:Q116,"-")</f>
        <v>1</v>
      </c>
      <c r="AB116" s="648"/>
      <c r="AC116" s="648"/>
    </row>
    <row r="117" spans="1:30" ht="65.099999999999994" customHeight="1" x14ac:dyDescent="0.15">
      <c r="A117" s="779"/>
      <c r="B117" s="780"/>
      <c r="C117" s="781"/>
      <c r="D117" s="782" t="s">
        <v>119</v>
      </c>
      <c r="E117" s="783"/>
      <c r="F117" s="784" t="s">
        <v>122</v>
      </c>
      <c r="G117" s="785" t="s">
        <v>122</v>
      </c>
      <c r="H117" s="785" t="s">
        <v>122</v>
      </c>
      <c r="I117" s="785" t="s">
        <v>122</v>
      </c>
      <c r="J117" s="785" t="s">
        <v>122</v>
      </c>
      <c r="K117" s="785" t="s">
        <v>122</v>
      </c>
      <c r="L117" s="785" t="s">
        <v>122</v>
      </c>
      <c r="M117" s="785" t="s">
        <v>122</v>
      </c>
      <c r="N117" s="785" t="s">
        <v>122</v>
      </c>
      <c r="O117" s="785" t="s">
        <v>122</v>
      </c>
      <c r="P117" s="785" t="s">
        <v>122</v>
      </c>
      <c r="Q117" s="785" t="s">
        <v>122</v>
      </c>
      <c r="R117" s="786" t="s">
        <v>122</v>
      </c>
      <c r="S117" s="786" t="s">
        <v>122</v>
      </c>
      <c r="T117" s="787" t="s">
        <v>122</v>
      </c>
      <c r="U117" s="1034" t="s">
        <v>220</v>
      </c>
      <c r="V117" s="1035"/>
      <c r="W117" s="1036" t="s">
        <v>220</v>
      </c>
      <c r="X117" s="1035"/>
      <c r="Y117" s="1036" t="s">
        <v>220</v>
      </c>
      <c r="Z117" s="1035"/>
      <c r="AA117" s="788" t="s">
        <v>220</v>
      </c>
    </row>
  </sheetData>
  <mergeCells count="346"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U4:V4"/>
    <mergeCell ref="W4:X4"/>
    <mergeCell ref="Y4:Z4"/>
    <mergeCell ref="U5:V5"/>
    <mergeCell ref="W5:X5"/>
    <mergeCell ref="Y5:Z5"/>
    <mergeCell ref="A11:A61"/>
    <mergeCell ref="U11:V11"/>
    <mergeCell ref="W11:X11"/>
    <mergeCell ref="Y11:Z11"/>
    <mergeCell ref="U12:V12"/>
    <mergeCell ref="W12:X12"/>
    <mergeCell ref="Y12:Z12"/>
    <mergeCell ref="U8:V8"/>
    <mergeCell ref="W8:X8"/>
    <mergeCell ref="Y8:Z8"/>
    <mergeCell ref="U9:V9"/>
    <mergeCell ref="W9:X9"/>
    <mergeCell ref="Y9:Z9"/>
    <mergeCell ref="A4:A8"/>
    <mergeCell ref="U13:V13"/>
    <mergeCell ref="W13:X13"/>
    <mergeCell ref="Y13:Z13"/>
    <mergeCell ref="U14:V14"/>
    <mergeCell ref="W14:X14"/>
    <mergeCell ref="Y14:Z14"/>
    <mergeCell ref="U10:V10"/>
    <mergeCell ref="W10:X10"/>
    <mergeCell ref="Y10:Z1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57:V57"/>
    <mergeCell ref="W57:X57"/>
    <mergeCell ref="Y57:Z57"/>
    <mergeCell ref="U58:V58"/>
    <mergeCell ref="W58:X58"/>
    <mergeCell ref="Y58:Z58"/>
    <mergeCell ref="U55:V55"/>
    <mergeCell ref="W55:X55"/>
    <mergeCell ref="Y55:Z55"/>
    <mergeCell ref="U56:V56"/>
    <mergeCell ref="W56:X56"/>
    <mergeCell ref="Y56:Z56"/>
    <mergeCell ref="U62:V62"/>
    <mergeCell ref="W62:X62"/>
    <mergeCell ref="Y62:Z62"/>
    <mergeCell ref="U64:V64"/>
    <mergeCell ref="W64:X64"/>
    <mergeCell ref="Y64:Z64"/>
    <mergeCell ref="W59:X59"/>
    <mergeCell ref="Y59:Z59"/>
    <mergeCell ref="U60:V60"/>
    <mergeCell ref="W60:X60"/>
    <mergeCell ref="Y60:Z60"/>
    <mergeCell ref="U61:V61"/>
    <mergeCell ref="W61:X61"/>
    <mergeCell ref="Y61:Z61"/>
    <mergeCell ref="U68:V68"/>
    <mergeCell ref="W68:X68"/>
    <mergeCell ref="Y68:Z68"/>
    <mergeCell ref="U69:V69"/>
    <mergeCell ref="W69:X69"/>
    <mergeCell ref="Y69:Z69"/>
    <mergeCell ref="A65:A94"/>
    <mergeCell ref="U65:V65"/>
    <mergeCell ref="W65:X65"/>
    <mergeCell ref="Y65:Z65"/>
    <mergeCell ref="U66:V66"/>
    <mergeCell ref="W66:X66"/>
    <mergeCell ref="Y66:Z66"/>
    <mergeCell ref="U67:V67"/>
    <mergeCell ref="W67:X67"/>
    <mergeCell ref="Y67:Z67"/>
    <mergeCell ref="U72:V72"/>
    <mergeCell ref="W72:X72"/>
    <mergeCell ref="Y72:Z72"/>
    <mergeCell ref="U73:V73"/>
    <mergeCell ref="W73:X73"/>
    <mergeCell ref="Y73:Z73"/>
    <mergeCell ref="U70:V70"/>
    <mergeCell ref="W70:X70"/>
    <mergeCell ref="Y70:Z70"/>
    <mergeCell ref="U71:V71"/>
    <mergeCell ref="W71:X71"/>
    <mergeCell ref="Y71:Z71"/>
    <mergeCell ref="U76:V76"/>
    <mergeCell ref="W76:X76"/>
    <mergeCell ref="Y76:Z76"/>
    <mergeCell ref="U77:V77"/>
    <mergeCell ref="W77:X77"/>
    <mergeCell ref="Y77:Z77"/>
    <mergeCell ref="U74:V74"/>
    <mergeCell ref="W74:X74"/>
    <mergeCell ref="Y74:Z74"/>
    <mergeCell ref="U75:V75"/>
    <mergeCell ref="W75:X75"/>
    <mergeCell ref="Y75:Z75"/>
    <mergeCell ref="U80:V80"/>
    <mergeCell ref="W80:X80"/>
    <mergeCell ref="Y80:Z80"/>
    <mergeCell ref="U81:V81"/>
    <mergeCell ref="W81:X81"/>
    <mergeCell ref="Y81:Z81"/>
    <mergeCell ref="U78:V78"/>
    <mergeCell ref="W78:X78"/>
    <mergeCell ref="Y78:Z78"/>
    <mergeCell ref="U79:V79"/>
    <mergeCell ref="W79:X79"/>
    <mergeCell ref="Y79:Z79"/>
    <mergeCell ref="U84:V84"/>
    <mergeCell ref="W84:X84"/>
    <mergeCell ref="Y84:Z84"/>
    <mergeCell ref="U85:V85"/>
    <mergeCell ref="W85:X85"/>
    <mergeCell ref="Y85:Z85"/>
    <mergeCell ref="U82:V82"/>
    <mergeCell ref="W82:X82"/>
    <mergeCell ref="Y82:Z82"/>
    <mergeCell ref="U83:V83"/>
    <mergeCell ref="W83:X83"/>
    <mergeCell ref="Y83:Z83"/>
    <mergeCell ref="U88:V88"/>
    <mergeCell ref="W88:X88"/>
    <mergeCell ref="Y88:Z88"/>
    <mergeCell ref="U89:V89"/>
    <mergeCell ref="W89:X89"/>
    <mergeCell ref="Y89:Z89"/>
    <mergeCell ref="U86:V86"/>
    <mergeCell ref="W86:X86"/>
    <mergeCell ref="Y86:Z86"/>
    <mergeCell ref="U87:V87"/>
    <mergeCell ref="W87:X87"/>
    <mergeCell ref="Y87:Z87"/>
    <mergeCell ref="U92:V92"/>
    <mergeCell ref="W92:X92"/>
    <mergeCell ref="Y92:Z92"/>
    <mergeCell ref="U93:V93"/>
    <mergeCell ref="W93:X93"/>
    <mergeCell ref="Y93:Z93"/>
    <mergeCell ref="U90:V90"/>
    <mergeCell ref="W90:X90"/>
    <mergeCell ref="Y90:Z90"/>
    <mergeCell ref="U91:V91"/>
    <mergeCell ref="W91:X91"/>
    <mergeCell ref="Y91:Z91"/>
    <mergeCell ref="U94:V94"/>
    <mergeCell ref="W94:X94"/>
    <mergeCell ref="Y94:Z94"/>
    <mergeCell ref="A95:B96"/>
    <mergeCell ref="U95:V95"/>
    <mergeCell ref="W95:X95"/>
    <mergeCell ref="Y95:Z95"/>
    <mergeCell ref="U96:V96"/>
    <mergeCell ref="W96:X96"/>
    <mergeCell ref="Y96:Z96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97" pageOrder="overThenDown" orientation="portrait" horizontalDpi="300" r:id="rId1"/>
  <headerFooter alignWithMargins="0"/>
  <rowBreaks count="1" manualBreakCount="1">
    <brk id="62" max="26" man="1"/>
  </rowBreaks>
  <colBreaks count="1" manualBreakCount="1">
    <brk id="11" max="1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9.375" style="52" bestFit="1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104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153</v>
      </c>
      <c r="E1" s="9"/>
      <c r="F1" s="114"/>
      <c r="G1" s="10" t="s">
        <v>1702</v>
      </c>
      <c r="H1" s="105"/>
      <c r="I1" s="11"/>
      <c r="J1" s="105"/>
      <c r="K1" s="12"/>
      <c r="L1" s="105"/>
      <c r="M1" s="13"/>
      <c r="N1" s="105"/>
      <c r="O1" s="13"/>
      <c r="P1" s="105"/>
      <c r="Q1" s="13"/>
      <c r="R1" s="105"/>
      <c r="S1" s="13"/>
      <c r="T1" s="105"/>
      <c r="U1" s="13"/>
      <c r="V1" s="105"/>
      <c r="W1" s="125"/>
      <c r="X1" s="105"/>
      <c r="Y1" s="125"/>
      <c r="Z1" s="105"/>
      <c r="AA1" s="125"/>
      <c r="AB1" s="105"/>
      <c r="AC1" s="125"/>
      <c r="AD1" s="65"/>
      <c r="AE1" s="65"/>
      <c r="AF1" s="109"/>
      <c r="AG1" s="159"/>
      <c r="AH1" s="159"/>
      <c r="AI1" s="159"/>
      <c r="AJ1" s="159"/>
      <c r="AK1" s="106"/>
      <c r="AL1" s="106"/>
      <c r="AM1" s="106"/>
      <c r="AN1" s="306"/>
      <c r="AO1" s="16"/>
      <c r="AP1" s="1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52"/>
      <c r="X2" s="73"/>
      <c r="Y2" s="52"/>
      <c r="Z2" s="73"/>
      <c r="AA2" s="52"/>
      <c r="AB2" s="73"/>
      <c r="AC2" s="52"/>
      <c r="AD2" s="66"/>
      <c r="AE2" s="66"/>
      <c r="AF2" s="97"/>
      <c r="AG2" s="126"/>
      <c r="AH2" s="126"/>
      <c r="AI2" s="126"/>
      <c r="AJ2" s="126"/>
      <c r="AK2" s="107"/>
      <c r="AL2" s="107"/>
      <c r="AM2" s="107"/>
      <c r="AN2" s="30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41738</v>
      </c>
      <c r="H3" s="127" t="s">
        <v>151</v>
      </c>
      <c r="I3" s="79">
        <v>41766</v>
      </c>
      <c r="J3" s="127" t="s">
        <v>151</v>
      </c>
      <c r="K3" s="79">
        <v>41800</v>
      </c>
      <c r="L3" s="127" t="s">
        <v>151</v>
      </c>
      <c r="M3" s="79">
        <v>41829</v>
      </c>
      <c r="N3" s="127" t="s">
        <v>151</v>
      </c>
      <c r="O3" s="79">
        <v>41857</v>
      </c>
      <c r="P3" s="127" t="s">
        <v>151</v>
      </c>
      <c r="Q3" s="79">
        <v>41885</v>
      </c>
      <c r="R3" s="127" t="s">
        <v>151</v>
      </c>
      <c r="S3" s="80">
        <v>41913</v>
      </c>
      <c r="T3" s="127" t="s">
        <v>151</v>
      </c>
      <c r="U3" s="80">
        <v>41955</v>
      </c>
      <c r="V3" s="127" t="s">
        <v>151</v>
      </c>
      <c r="W3" s="80">
        <v>41976</v>
      </c>
      <c r="X3" s="127" t="s">
        <v>151</v>
      </c>
      <c r="Y3" s="80">
        <v>42018</v>
      </c>
      <c r="Z3" s="127" t="s">
        <v>151</v>
      </c>
      <c r="AA3" s="80">
        <v>42038</v>
      </c>
      <c r="AB3" s="127" t="s">
        <v>151</v>
      </c>
      <c r="AC3" s="80">
        <v>42067</v>
      </c>
      <c r="AD3" s="67" t="s">
        <v>1</v>
      </c>
      <c r="AE3" s="68" t="s">
        <v>2</v>
      </c>
      <c r="AF3" s="110" t="s">
        <v>3</v>
      </c>
      <c r="AG3" s="1099" t="s">
        <v>1703</v>
      </c>
      <c r="AH3" s="1100"/>
      <c r="AI3" s="1101" t="s">
        <v>127</v>
      </c>
      <c r="AJ3" s="1100"/>
      <c r="AK3" s="1101" t="s">
        <v>128</v>
      </c>
      <c r="AL3" s="1102"/>
      <c r="AM3" s="324" t="s">
        <v>4</v>
      </c>
      <c r="AN3" s="307"/>
      <c r="AO3" s="308"/>
      <c r="AP3" s="308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300" t="s">
        <v>220</v>
      </c>
      <c r="AN4" s="307"/>
      <c r="AO4" s="308"/>
      <c r="AP4" s="308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220</v>
      </c>
      <c r="AJ5" s="1005"/>
      <c r="AK5" s="1006" t="s">
        <v>220</v>
      </c>
      <c r="AL5" s="1005"/>
      <c r="AM5" s="301" t="s">
        <v>220</v>
      </c>
      <c r="AN5" s="307"/>
      <c r="AO5" s="308"/>
      <c r="AP5" s="308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301" t="s">
        <v>220</v>
      </c>
      <c r="AN6" s="307"/>
      <c r="AO6" s="308"/>
      <c r="AP6" s="308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IF(MAX(F7:W7)=0,"",MAX(F7:W7))</f>
        <v/>
      </c>
      <c r="AE7" s="76" t="str">
        <f>IF(MIN(F7:W7)=0,"",MIN(F7:W7))</f>
        <v/>
      </c>
      <c r="AF7" s="76" t="str">
        <f>IFERROR(AVERAGE(F7:W7),"")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301" t="str">
        <f>IF(COUNT(F7,H7,J7,L7,N7,P7,R7,T7,V7,X7,Z7,AB7)=0,"",COUNT(F7,H7,J7,L7,N7,P7,R7,T7,V7,X7,Z7,AB7))</f>
        <v/>
      </c>
      <c r="AN7" s="307"/>
      <c r="AO7" s="308"/>
      <c r="AP7" s="308"/>
    </row>
    <row r="8" spans="1:42" s="21" customFormat="1" ht="12.95" customHeight="1" x14ac:dyDescent="0.15">
      <c r="A8" s="992"/>
      <c r="B8" s="294"/>
      <c r="C8" s="28"/>
      <c r="D8" s="29" t="s">
        <v>182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IF(MAX(F8:W8)=0,"",MAX(F8:W8))</f>
        <v/>
      </c>
      <c r="AE8" s="78" t="str">
        <f>IF(MIN(F8:W8)=0,"",MIN(F8:W8))</f>
        <v/>
      </c>
      <c r="AF8" s="78" t="str">
        <f>IFERROR(AVERAGE(F8:W8),"")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302" t="str">
        <f>IF(COUNT(F8,H8,J8,L8,N8,P8,R8,T8,V8,X8,Z8,AB8)=0,"",COUNT(F8,H8,J8,L8,N8,P8,R8,T8,V8,X8,Z8,AB8))</f>
        <v/>
      </c>
      <c r="AN8" s="307"/>
      <c r="AO8" s="308"/>
      <c r="AP8" s="308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58"/>
      <c r="G9" s="58"/>
      <c r="H9" s="58"/>
      <c r="I9" s="58"/>
      <c r="J9" s="58"/>
      <c r="K9" s="59"/>
      <c r="L9" s="58"/>
      <c r="M9" s="59"/>
      <c r="N9" s="58"/>
      <c r="O9" s="59"/>
      <c r="P9" s="58"/>
      <c r="Q9" s="59"/>
      <c r="R9" s="58"/>
      <c r="S9" s="60"/>
      <c r="T9" s="58"/>
      <c r="U9" s="60"/>
      <c r="V9" s="58"/>
      <c r="W9" s="128"/>
      <c r="X9" s="58"/>
      <c r="Y9" s="128"/>
      <c r="Z9" s="58"/>
      <c r="AA9" s="128"/>
      <c r="AB9" s="58"/>
      <c r="AC9" s="128"/>
      <c r="AD9" s="100"/>
      <c r="AE9" s="74"/>
      <c r="AF9" s="118"/>
      <c r="AG9" s="1028"/>
      <c r="AH9" s="1029"/>
      <c r="AI9" s="1030"/>
      <c r="AJ9" s="1029"/>
      <c r="AK9" s="1030"/>
      <c r="AL9" s="1029"/>
      <c r="AM9" s="303"/>
      <c r="AN9" s="307"/>
      <c r="AO9" s="308"/>
      <c r="AP9" s="308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61"/>
      <c r="G10" s="61"/>
      <c r="H10" s="61"/>
      <c r="I10" s="61"/>
      <c r="J10" s="61"/>
      <c r="K10" s="62"/>
      <c r="L10" s="61"/>
      <c r="M10" s="62"/>
      <c r="N10" s="61"/>
      <c r="O10" s="62"/>
      <c r="P10" s="61"/>
      <c r="Q10" s="62"/>
      <c r="R10" s="61"/>
      <c r="S10" s="63"/>
      <c r="T10" s="61"/>
      <c r="U10" s="63"/>
      <c r="V10" s="61"/>
      <c r="W10" s="129"/>
      <c r="X10" s="61"/>
      <c r="Y10" s="129"/>
      <c r="Z10" s="61"/>
      <c r="AA10" s="129"/>
      <c r="AB10" s="61"/>
      <c r="AC10" s="129"/>
      <c r="AD10" s="77"/>
      <c r="AE10" s="78"/>
      <c r="AF10" s="117"/>
      <c r="AG10" s="1023"/>
      <c r="AH10" s="1024"/>
      <c r="AI10" s="1027"/>
      <c r="AJ10" s="1024"/>
      <c r="AK10" s="1027"/>
      <c r="AL10" s="1024"/>
      <c r="AM10" s="304"/>
      <c r="AN10" s="307"/>
      <c r="AO10" s="308"/>
      <c r="AP10" s="308"/>
    </row>
    <row r="11" spans="1:42" s="21" customFormat="1" ht="12.95" customHeight="1" x14ac:dyDescent="0.15">
      <c r="A11" s="983" t="s">
        <v>9</v>
      </c>
      <c r="B11" s="325">
        <v>1</v>
      </c>
      <c r="C11" s="39"/>
      <c r="D11" s="23" t="s">
        <v>10</v>
      </c>
      <c r="E11" s="2" t="s">
        <v>205</v>
      </c>
      <c r="F11" s="131">
        <f>IFERROR(LOOKUP(10^10,RIGHT(G11,COLUMN(11:11))*1),"")</f>
        <v>120</v>
      </c>
      <c r="G11" s="132">
        <v>120</v>
      </c>
      <c r="H11" s="133">
        <f>IFERROR(LOOKUP(10^10,RIGHT(I11,COLUMN(11:11))*1),"")</f>
        <v>2500</v>
      </c>
      <c r="I11" s="132">
        <v>2500</v>
      </c>
      <c r="J11" s="133">
        <f>IFERROR(LOOKUP(10^10,RIGHT(K11,COLUMN(11:11))*1),"")</f>
        <v>400</v>
      </c>
      <c r="K11" s="134">
        <v>400</v>
      </c>
      <c r="L11" s="133">
        <f>IFERROR(LOOKUP(10^10,RIGHT(M11,COLUMN(11:11))*1),"")</f>
        <v>320</v>
      </c>
      <c r="M11" s="134">
        <v>320</v>
      </c>
      <c r="N11" s="133">
        <f>IFERROR(LOOKUP(10^10,RIGHT(O11,COLUMN(11:11))*1),"")</f>
        <v>490</v>
      </c>
      <c r="O11" s="134">
        <v>490</v>
      </c>
      <c r="P11" s="133">
        <f>IFERROR(LOOKUP(10^10,RIGHT(Q11,COLUMN(11:11))*1),"")</f>
        <v>670</v>
      </c>
      <c r="Q11" s="134">
        <v>670</v>
      </c>
      <c r="R11" s="133">
        <f>IFERROR(LOOKUP(10^10,RIGHT(S11,COLUMN(11:11))*1),"")</f>
        <v>560</v>
      </c>
      <c r="S11" s="135">
        <v>560</v>
      </c>
      <c r="T11" s="133">
        <f>IFERROR(LOOKUP(10^10,RIGHT(U11,COLUMN(11:11))*1),"")</f>
        <v>330</v>
      </c>
      <c r="U11" s="135">
        <v>330</v>
      </c>
      <c r="V11" s="136">
        <f>IFERROR(LOOKUP(10^10,RIGHT(W11,COLUMN(11:11))*1),"")</f>
        <v>3000</v>
      </c>
      <c r="W11" s="132">
        <v>3000</v>
      </c>
      <c r="X11" s="137">
        <f>IFERROR(LOOKUP(10^10,RIGHT(Y11,COLUMN(11:11))*1),"")</f>
        <v>670</v>
      </c>
      <c r="Y11" s="132">
        <v>670</v>
      </c>
      <c r="Z11" s="137">
        <f>IFERROR(LOOKUP(10^10,RIGHT(AA11,COLUMN(11:11))*1),"")</f>
        <v>230</v>
      </c>
      <c r="AA11" s="132">
        <v>230</v>
      </c>
      <c r="AB11" s="137">
        <f>IFERROR(LOOKUP(10^10,RIGHT(AC11,COLUMN(11:11))*1),"")</f>
        <v>610</v>
      </c>
      <c r="AC11" s="132">
        <v>610</v>
      </c>
      <c r="AD11" s="93">
        <f ca="1">OFFSET(V11,0,1)</f>
        <v>3000</v>
      </c>
      <c r="AE11" s="94">
        <f ca="1">OFFSET(F11,0,1)</f>
        <v>120</v>
      </c>
      <c r="AF11" s="156">
        <f>AVERAGE(F11:AC11)</f>
        <v>825</v>
      </c>
      <c r="AG11" s="1009">
        <f ca="1">AD11</f>
        <v>3000</v>
      </c>
      <c r="AH11" s="1010"/>
      <c r="AI11" s="1011">
        <f ca="1">AE11</f>
        <v>120</v>
      </c>
      <c r="AJ11" s="1010"/>
      <c r="AK11" s="1114">
        <f>AF11</f>
        <v>825</v>
      </c>
      <c r="AL11" s="1115"/>
      <c r="AM11" s="300">
        <f>IF(COUNT(F11,H11,J11,L11,N11,P11,R11,T11,V11,X11,Z11,AB11)=0,"-",COUNT(F11,H11,J11,L11,N11,P11,R11,T11,V11,X11,Z11,AB11))</f>
        <v>12</v>
      </c>
      <c r="AN11" s="307"/>
      <c r="AO11" s="308"/>
      <c r="AP11" s="308"/>
    </row>
    <row r="12" spans="1:42" s="72" customFormat="1" ht="12.95" customHeight="1" x14ac:dyDescent="0.15">
      <c r="A12" s="984"/>
      <c r="B12" s="328">
        <v>2</v>
      </c>
      <c r="C12" s="343"/>
      <c r="D12" s="70" t="s">
        <v>219</v>
      </c>
      <c r="E12" s="71" t="s">
        <v>220</v>
      </c>
      <c r="F12" s="75">
        <f>COUNTA(G12)</f>
        <v>1</v>
      </c>
      <c r="G12" s="328" t="s">
        <v>150</v>
      </c>
      <c r="H12" s="138">
        <f>COUNTA(I12)</f>
        <v>1</v>
      </c>
      <c r="I12" s="328" t="s">
        <v>150</v>
      </c>
      <c r="J12" s="138">
        <f>COUNTA(K12)</f>
        <v>1</v>
      </c>
      <c r="K12" s="139" t="s">
        <v>150</v>
      </c>
      <c r="L12" s="138">
        <f>COUNTA(M12)</f>
        <v>1</v>
      </c>
      <c r="M12" s="139" t="s">
        <v>150</v>
      </c>
      <c r="N12" s="138">
        <f>COUNTA(O12)</f>
        <v>1</v>
      </c>
      <c r="O12" s="139" t="s">
        <v>150</v>
      </c>
      <c r="P12" s="138">
        <f>COUNTA(Q12)</f>
        <v>1</v>
      </c>
      <c r="Q12" s="139" t="s">
        <v>150</v>
      </c>
      <c r="R12" s="138">
        <f>COUNTA(S12)</f>
        <v>1</v>
      </c>
      <c r="S12" s="140" t="s">
        <v>150</v>
      </c>
      <c r="T12" s="138">
        <f>COUNTA(U12)</f>
        <v>1</v>
      </c>
      <c r="U12" s="140" t="s">
        <v>150</v>
      </c>
      <c r="V12" s="138">
        <f>COUNTA(W12)</f>
        <v>1</v>
      </c>
      <c r="W12" s="140" t="s">
        <v>150</v>
      </c>
      <c r="X12" s="141">
        <f>COUNTA(Y12)</f>
        <v>1</v>
      </c>
      <c r="Y12" s="140" t="s">
        <v>150</v>
      </c>
      <c r="Z12" s="141">
        <f>COUNTA(AA12)</f>
        <v>1</v>
      </c>
      <c r="AA12" s="140" t="s">
        <v>150</v>
      </c>
      <c r="AB12" s="141">
        <f>COUNTA(AC12)</f>
        <v>1</v>
      </c>
      <c r="AC12" s="142" t="s">
        <v>150</v>
      </c>
      <c r="AD12" s="75" t="s">
        <v>122</v>
      </c>
      <c r="AE12" s="76" t="s">
        <v>122</v>
      </c>
      <c r="AF12" s="76" t="s">
        <v>220</v>
      </c>
      <c r="AG12" s="327" t="s">
        <v>111</v>
      </c>
      <c r="AH12" s="328">
        <f>COUNTIF(F12:W12,"陰性")</f>
        <v>0</v>
      </c>
      <c r="AI12" s="329" t="s">
        <v>112</v>
      </c>
      <c r="AJ12" s="328">
        <f>COUNTIF(F12:W12,"陽性")</f>
        <v>0</v>
      </c>
      <c r="AK12" s="1006" t="str">
        <f>AF12</f>
        <v>-</v>
      </c>
      <c r="AL12" s="1005"/>
      <c r="AM12" s="301">
        <f>IF(COUNT(F12,H12,J12,L12,N12,P12,R12,T12,V12,X12,Z12,AB12)=0,"-",COUNT(F12,H12,J12,L12,N12,P12,R12,T12,V12,X12,Z12,AB12))</f>
        <v>12</v>
      </c>
      <c r="AN12" s="309"/>
      <c r="AO12" s="310"/>
      <c r="AP12" s="310"/>
    </row>
    <row r="13" spans="1:42" s="169" customFormat="1" ht="12.95" customHeight="1" x14ac:dyDescent="0.15">
      <c r="A13" s="984"/>
      <c r="B13" s="328">
        <v>3</v>
      </c>
      <c r="C13" s="335"/>
      <c r="D13" s="160" t="s">
        <v>11</v>
      </c>
      <c r="E13" s="161" t="s">
        <v>104</v>
      </c>
      <c r="F13" s="162" t="str">
        <f t="shared" ref="F13:F58" si="0">IFERROR(LOOKUP(10^10,RIGHT(G13,COLUMN(13:13))*1),"")</f>
        <v/>
      </c>
      <c r="G13" s="334" t="s">
        <v>122</v>
      </c>
      <c r="H13" s="163">
        <f t="shared" ref="H13:H61" si="1">IFERROR(LOOKUP(10^10,RIGHT(I13,COLUMN(13:13))*1),"")</f>
        <v>2.9999999999999997E-4</v>
      </c>
      <c r="I13" s="334" t="s">
        <v>1446</v>
      </c>
      <c r="J13" s="164" t="str">
        <f t="shared" ref="J13:J61" si="2">IFERROR(LOOKUP(10^10,RIGHT(K13,COLUMN(13:13))*1),"")</f>
        <v/>
      </c>
      <c r="K13" s="165" t="s">
        <v>122</v>
      </c>
      <c r="L13" s="164">
        <f t="shared" ref="L13:L61" si="3">IFERROR(LOOKUP(10^10,RIGHT(M13,COLUMN(13:13))*1),"")</f>
        <v>2.9999999999999997E-4</v>
      </c>
      <c r="M13" s="165" t="s">
        <v>129</v>
      </c>
      <c r="N13" s="164" t="str">
        <f t="shared" ref="N13:N61" si="4">IFERROR(LOOKUP(10^10,RIGHT(O13,COLUMN(13:13))*1),"")</f>
        <v/>
      </c>
      <c r="O13" s="165" t="s">
        <v>122</v>
      </c>
      <c r="P13" s="164" t="str">
        <f t="shared" ref="P13:P61" si="5">IFERROR(LOOKUP(10^10,RIGHT(Q13,COLUMN(13:13))*1),"")</f>
        <v/>
      </c>
      <c r="Q13" s="165" t="s">
        <v>122</v>
      </c>
      <c r="R13" s="164">
        <f t="shared" ref="R13:R61" si="6">IFERROR(LOOKUP(10^10,RIGHT(S13,COLUMN(13:13))*1),"")</f>
        <v>2.9999999999999997E-4</v>
      </c>
      <c r="S13" s="166" t="s">
        <v>129</v>
      </c>
      <c r="T13" s="164" t="str">
        <f t="shared" ref="T13:T61" si="7">IFERROR(LOOKUP(10^10,RIGHT(U13,COLUMN(13:13))*1),"")</f>
        <v/>
      </c>
      <c r="U13" s="166" t="s">
        <v>122</v>
      </c>
      <c r="V13" s="164" t="str">
        <f t="shared" ref="V13:V61" si="8">IFERROR(LOOKUP(10^10,RIGHT(W13,COLUMN(13:13))*1),"")</f>
        <v/>
      </c>
      <c r="W13" s="334" t="s">
        <v>122</v>
      </c>
      <c r="X13" s="167" t="str">
        <f t="shared" ref="X13:X61" si="9">IFERROR(LOOKUP(10^10,RIGHT(Y13,COLUMN(13:13))*1),"")</f>
        <v/>
      </c>
      <c r="Y13" s="334" t="s">
        <v>122</v>
      </c>
      <c r="Z13" s="167">
        <f t="shared" ref="Z13:Z61" si="10">IFERROR(LOOKUP(10^10,RIGHT(AA13,COLUMN(13:13))*1),"")</f>
        <v>2.9999999999999997E-4</v>
      </c>
      <c r="AA13" s="334" t="s">
        <v>129</v>
      </c>
      <c r="AB13" s="167" t="str">
        <f t="shared" ref="AB13:AB61" si="11">IFERROR(LOOKUP(10^10,RIGHT(AC13,COLUMN(13:13))*1),"")</f>
        <v/>
      </c>
      <c r="AC13" s="334" t="s">
        <v>122</v>
      </c>
      <c r="AD13" s="162" t="str">
        <f ca="1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301">
        <f t="shared" ref="AM13:AM61" si="12">IF(COUNT(F13,H13,J13,L13,N13,P13,R13,T13,V13,X13,Z13,AB13)=0,"-",COUNT(F13,H13,J13,L13,N13,P13,R13,T13,V13,X13,Z13,AB13))</f>
        <v>4</v>
      </c>
      <c r="AN13" s="311"/>
      <c r="AO13" s="312"/>
      <c r="AP13" s="313"/>
    </row>
    <row r="14" spans="1:42" s="179" customFormat="1" ht="12.95" customHeight="1" x14ac:dyDescent="0.15">
      <c r="A14" s="984"/>
      <c r="B14" s="328">
        <v>4</v>
      </c>
      <c r="C14" s="339"/>
      <c r="D14" s="170" t="s">
        <v>12</v>
      </c>
      <c r="E14" s="171" t="s">
        <v>104</v>
      </c>
      <c r="F14" s="172" t="str">
        <f t="shared" si="0"/>
        <v/>
      </c>
      <c r="G14" s="338" t="s">
        <v>122</v>
      </c>
      <c r="H14" s="173">
        <f t="shared" si="1"/>
        <v>5.0000000000000002E-5</v>
      </c>
      <c r="I14" s="338" t="s">
        <v>130</v>
      </c>
      <c r="J14" s="174" t="str">
        <f t="shared" si="2"/>
        <v/>
      </c>
      <c r="K14" s="175" t="s">
        <v>122</v>
      </c>
      <c r="L14" s="174">
        <f t="shared" si="3"/>
        <v>5.0000000000000002E-5</v>
      </c>
      <c r="M14" s="175" t="s">
        <v>130</v>
      </c>
      <c r="N14" s="174" t="str">
        <f t="shared" si="4"/>
        <v/>
      </c>
      <c r="O14" s="175" t="s">
        <v>122</v>
      </c>
      <c r="P14" s="174" t="str">
        <f t="shared" si="5"/>
        <v/>
      </c>
      <c r="Q14" s="175" t="s">
        <v>122</v>
      </c>
      <c r="R14" s="174">
        <f t="shared" si="6"/>
        <v>5.0000000000000002E-5</v>
      </c>
      <c r="S14" s="176" t="s">
        <v>130</v>
      </c>
      <c r="T14" s="174" t="str">
        <f t="shared" si="7"/>
        <v/>
      </c>
      <c r="U14" s="176" t="s">
        <v>122</v>
      </c>
      <c r="V14" s="174" t="str">
        <f t="shared" si="8"/>
        <v/>
      </c>
      <c r="W14" s="338" t="s">
        <v>122</v>
      </c>
      <c r="X14" s="177" t="str">
        <f t="shared" si="9"/>
        <v/>
      </c>
      <c r="Y14" s="338" t="s">
        <v>122</v>
      </c>
      <c r="Z14" s="177">
        <f t="shared" si="10"/>
        <v>5.0000000000000002E-5</v>
      </c>
      <c r="AA14" s="338" t="s">
        <v>130</v>
      </c>
      <c r="AB14" s="177" t="str">
        <f t="shared" si="11"/>
        <v/>
      </c>
      <c r="AC14" s="338" t="s">
        <v>122</v>
      </c>
      <c r="AD14" s="172" t="str">
        <f ca="1">OFFSET(H14,0,1)</f>
        <v>&lt;0.00005</v>
      </c>
      <c r="AE14" s="178" t="s">
        <v>122</v>
      </c>
      <c r="AF14" s="178" t="s">
        <v>122</v>
      </c>
      <c r="AG14" s="1111" t="str">
        <f t="shared" ref="AG14:AG57" ca="1" si="13">AD14</f>
        <v>&lt;0.00005</v>
      </c>
      <c r="AH14" s="1112"/>
      <c r="AI14" s="1113" t="str">
        <f t="shared" ref="AI14:AI61" si="14">AE14</f>
        <v>-</v>
      </c>
      <c r="AJ14" s="1112"/>
      <c r="AK14" s="1113" t="str">
        <f t="shared" ref="AK14:AK61" si="15">AF14</f>
        <v>-</v>
      </c>
      <c r="AL14" s="1112"/>
      <c r="AM14" s="301">
        <f t="shared" si="12"/>
        <v>4</v>
      </c>
      <c r="AN14" s="314"/>
      <c r="AO14" s="315"/>
      <c r="AP14" s="315"/>
    </row>
    <row r="15" spans="1:42" s="189" customFormat="1" ht="12.95" customHeight="1" x14ac:dyDescent="0.15">
      <c r="A15" s="984"/>
      <c r="B15" s="328">
        <v>5</v>
      </c>
      <c r="C15" s="337"/>
      <c r="D15" s="180" t="s">
        <v>13</v>
      </c>
      <c r="E15" s="181" t="s">
        <v>104</v>
      </c>
      <c r="F15" s="182" t="str">
        <f t="shared" si="0"/>
        <v/>
      </c>
      <c r="G15" s="336" t="s">
        <v>122</v>
      </c>
      <c r="H15" s="183">
        <f t="shared" si="1"/>
        <v>1E-3</v>
      </c>
      <c r="I15" s="336" t="s">
        <v>131</v>
      </c>
      <c r="J15" s="184" t="str">
        <f t="shared" si="2"/>
        <v/>
      </c>
      <c r="K15" s="185" t="s">
        <v>122</v>
      </c>
      <c r="L15" s="184">
        <f t="shared" si="3"/>
        <v>1E-3</v>
      </c>
      <c r="M15" s="185" t="s">
        <v>131</v>
      </c>
      <c r="N15" s="184" t="str">
        <f t="shared" si="4"/>
        <v/>
      </c>
      <c r="O15" s="185" t="s">
        <v>122</v>
      </c>
      <c r="P15" s="184" t="str">
        <f t="shared" si="5"/>
        <v/>
      </c>
      <c r="Q15" s="185" t="s">
        <v>122</v>
      </c>
      <c r="R15" s="184">
        <f t="shared" si="6"/>
        <v>1E-3</v>
      </c>
      <c r="S15" s="186" t="s">
        <v>131</v>
      </c>
      <c r="T15" s="184" t="str">
        <f t="shared" si="7"/>
        <v/>
      </c>
      <c r="U15" s="186" t="s">
        <v>122</v>
      </c>
      <c r="V15" s="184" t="str">
        <f t="shared" si="8"/>
        <v/>
      </c>
      <c r="W15" s="336" t="s">
        <v>122</v>
      </c>
      <c r="X15" s="187" t="str">
        <f t="shared" si="9"/>
        <v/>
      </c>
      <c r="Y15" s="336" t="s">
        <v>122</v>
      </c>
      <c r="Z15" s="187">
        <f t="shared" si="10"/>
        <v>1E-3</v>
      </c>
      <c r="AA15" s="336" t="s">
        <v>131</v>
      </c>
      <c r="AB15" s="187" t="str">
        <f t="shared" si="11"/>
        <v/>
      </c>
      <c r="AC15" s="336" t="s">
        <v>122</v>
      </c>
      <c r="AD15" s="182" t="str">
        <f ca="1">OFFSET(H15,0,1)</f>
        <v>&lt;0.001</v>
      </c>
      <c r="AE15" s="119" t="s">
        <v>122</v>
      </c>
      <c r="AF15" s="119" t="s">
        <v>122</v>
      </c>
      <c r="AG15" s="1007" t="str">
        <f t="shared" ca="1" si="13"/>
        <v>&lt;0.001</v>
      </c>
      <c r="AH15" s="1008"/>
      <c r="AI15" s="1084" t="str">
        <f t="shared" si="14"/>
        <v>-</v>
      </c>
      <c r="AJ15" s="1008"/>
      <c r="AK15" s="1084" t="str">
        <f t="shared" si="15"/>
        <v>-</v>
      </c>
      <c r="AL15" s="1008"/>
      <c r="AM15" s="301">
        <f t="shared" si="12"/>
        <v>4</v>
      </c>
      <c r="AN15" s="316"/>
      <c r="AO15" s="317"/>
      <c r="AP15" s="317"/>
    </row>
    <row r="16" spans="1:42" s="189" customFormat="1" ht="12.95" customHeight="1" x14ac:dyDescent="0.15">
      <c r="A16" s="984"/>
      <c r="B16" s="328">
        <v>6</v>
      </c>
      <c r="C16" s="337"/>
      <c r="D16" s="180" t="s">
        <v>14</v>
      </c>
      <c r="E16" s="181" t="s">
        <v>104</v>
      </c>
      <c r="F16" s="182" t="str">
        <f t="shared" si="0"/>
        <v/>
      </c>
      <c r="G16" s="336" t="s">
        <v>122</v>
      </c>
      <c r="H16" s="183">
        <f t="shared" si="1"/>
        <v>1E-3</v>
      </c>
      <c r="I16" s="336" t="s">
        <v>131</v>
      </c>
      <c r="J16" s="184" t="str">
        <f t="shared" si="2"/>
        <v/>
      </c>
      <c r="K16" s="185" t="s">
        <v>122</v>
      </c>
      <c r="L16" s="184">
        <f t="shared" si="3"/>
        <v>1E-3</v>
      </c>
      <c r="M16" s="185" t="s">
        <v>131</v>
      </c>
      <c r="N16" s="184" t="str">
        <f t="shared" si="4"/>
        <v/>
      </c>
      <c r="O16" s="185" t="s">
        <v>122</v>
      </c>
      <c r="P16" s="184" t="str">
        <f t="shared" si="5"/>
        <v/>
      </c>
      <c r="Q16" s="185" t="s">
        <v>122</v>
      </c>
      <c r="R16" s="184">
        <f t="shared" si="6"/>
        <v>1E-3</v>
      </c>
      <c r="S16" s="186" t="s">
        <v>131</v>
      </c>
      <c r="T16" s="184" t="str">
        <f t="shared" si="7"/>
        <v/>
      </c>
      <c r="U16" s="186" t="s">
        <v>122</v>
      </c>
      <c r="V16" s="184" t="str">
        <f t="shared" si="8"/>
        <v/>
      </c>
      <c r="W16" s="336" t="s">
        <v>122</v>
      </c>
      <c r="X16" s="187" t="str">
        <f t="shared" si="9"/>
        <v/>
      </c>
      <c r="Y16" s="336" t="s">
        <v>122</v>
      </c>
      <c r="Z16" s="187">
        <f t="shared" si="10"/>
        <v>1E-3</v>
      </c>
      <c r="AA16" s="336" t="s">
        <v>131</v>
      </c>
      <c r="AB16" s="187" t="str">
        <f t="shared" si="11"/>
        <v/>
      </c>
      <c r="AC16" s="336" t="s">
        <v>122</v>
      </c>
      <c r="AD16" s="182" t="str">
        <f ca="1">OFFSET(H16,0,1)</f>
        <v>&lt;0.001</v>
      </c>
      <c r="AE16" s="119" t="s">
        <v>122</v>
      </c>
      <c r="AF16" s="119" t="s">
        <v>122</v>
      </c>
      <c r="AG16" s="1007" t="str">
        <f t="shared" ca="1" si="13"/>
        <v>&lt;0.001</v>
      </c>
      <c r="AH16" s="1008"/>
      <c r="AI16" s="1084" t="str">
        <f t="shared" si="14"/>
        <v>-</v>
      </c>
      <c r="AJ16" s="1008"/>
      <c r="AK16" s="1084" t="str">
        <f t="shared" si="15"/>
        <v>-</v>
      </c>
      <c r="AL16" s="1008"/>
      <c r="AM16" s="301">
        <f t="shared" si="12"/>
        <v>4</v>
      </c>
      <c r="AN16" s="316"/>
      <c r="AO16" s="317"/>
      <c r="AP16" s="317"/>
    </row>
    <row r="17" spans="1:42" s="189" customFormat="1" ht="12.95" customHeight="1" x14ac:dyDescent="0.15">
      <c r="A17" s="984"/>
      <c r="B17" s="328">
        <v>7</v>
      </c>
      <c r="C17" s="337"/>
      <c r="D17" s="180" t="s">
        <v>15</v>
      </c>
      <c r="E17" s="181" t="s">
        <v>104</v>
      </c>
      <c r="F17" s="182" t="str">
        <f t="shared" si="0"/>
        <v/>
      </c>
      <c r="G17" s="336" t="s">
        <v>122</v>
      </c>
      <c r="H17" s="190">
        <f t="shared" si="1"/>
        <v>1E-3</v>
      </c>
      <c r="I17" s="336" t="s">
        <v>131</v>
      </c>
      <c r="J17" s="184" t="str">
        <f t="shared" si="2"/>
        <v/>
      </c>
      <c r="K17" s="185" t="s">
        <v>122</v>
      </c>
      <c r="L17" s="183">
        <f t="shared" si="3"/>
        <v>1E-3</v>
      </c>
      <c r="M17" s="185">
        <v>1E-3</v>
      </c>
      <c r="N17" s="184" t="str">
        <f t="shared" si="4"/>
        <v/>
      </c>
      <c r="O17" s="185" t="s">
        <v>122</v>
      </c>
      <c r="P17" s="184" t="str">
        <f t="shared" si="5"/>
        <v/>
      </c>
      <c r="Q17" s="185" t="s">
        <v>122</v>
      </c>
      <c r="R17" s="184">
        <f t="shared" si="6"/>
        <v>1E-3</v>
      </c>
      <c r="S17" s="186" t="s">
        <v>131</v>
      </c>
      <c r="T17" s="184" t="str">
        <f t="shared" si="7"/>
        <v/>
      </c>
      <c r="U17" s="186" t="s">
        <v>122</v>
      </c>
      <c r="V17" s="184" t="str">
        <f t="shared" si="8"/>
        <v/>
      </c>
      <c r="W17" s="336" t="s">
        <v>122</v>
      </c>
      <c r="X17" s="187" t="str">
        <f t="shared" si="9"/>
        <v/>
      </c>
      <c r="Y17" s="336" t="s">
        <v>122</v>
      </c>
      <c r="Z17" s="187">
        <f t="shared" si="10"/>
        <v>1E-3</v>
      </c>
      <c r="AA17" s="336" t="s">
        <v>131</v>
      </c>
      <c r="AB17" s="187" t="str">
        <f t="shared" si="11"/>
        <v/>
      </c>
      <c r="AC17" s="336" t="s">
        <v>122</v>
      </c>
      <c r="AD17" s="182">
        <f ca="1">OFFSET(L17,0,1)</f>
        <v>1E-3</v>
      </c>
      <c r="AE17" s="119" t="str">
        <f ca="1">OFFSET(H17,0,1)</f>
        <v>&lt;0.001</v>
      </c>
      <c r="AF17" s="119">
        <f>AVERAGE(F17:AC17)</f>
        <v>1E-3</v>
      </c>
      <c r="AG17" s="1007">
        <f t="shared" ca="1" si="13"/>
        <v>1E-3</v>
      </c>
      <c r="AH17" s="1008"/>
      <c r="AI17" s="1084" t="str">
        <f ca="1">AE17</f>
        <v>&lt;0.001</v>
      </c>
      <c r="AJ17" s="1008"/>
      <c r="AK17" s="1084">
        <f t="shared" si="15"/>
        <v>1E-3</v>
      </c>
      <c r="AL17" s="1008"/>
      <c r="AM17" s="301">
        <f t="shared" si="12"/>
        <v>4</v>
      </c>
      <c r="AN17" s="316"/>
      <c r="AO17" s="317"/>
      <c r="AP17" s="317"/>
    </row>
    <row r="18" spans="1:42" s="189" customFormat="1" ht="12.95" customHeight="1" x14ac:dyDescent="0.15">
      <c r="A18" s="984"/>
      <c r="B18" s="328">
        <v>8</v>
      </c>
      <c r="C18" s="337"/>
      <c r="D18" s="180" t="s">
        <v>16</v>
      </c>
      <c r="E18" s="181" t="s">
        <v>104</v>
      </c>
      <c r="F18" s="182" t="str">
        <f t="shared" si="0"/>
        <v/>
      </c>
      <c r="G18" s="336" t="s">
        <v>122</v>
      </c>
      <c r="H18" s="183">
        <f t="shared" si="1"/>
        <v>5.0000000000000001E-3</v>
      </c>
      <c r="I18" s="336" t="s">
        <v>132</v>
      </c>
      <c r="J18" s="184" t="str">
        <f t="shared" si="2"/>
        <v/>
      </c>
      <c r="K18" s="185" t="s">
        <v>122</v>
      </c>
      <c r="L18" s="184">
        <f t="shared" si="3"/>
        <v>5.0000000000000001E-3</v>
      </c>
      <c r="M18" s="185" t="s">
        <v>132</v>
      </c>
      <c r="N18" s="184" t="str">
        <f t="shared" si="4"/>
        <v/>
      </c>
      <c r="O18" s="185" t="s">
        <v>122</v>
      </c>
      <c r="P18" s="184" t="str">
        <f t="shared" si="5"/>
        <v/>
      </c>
      <c r="Q18" s="185" t="s">
        <v>122</v>
      </c>
      <c r="R18" s="184">
        <f t="shared" si="6"/>
        <v>5.0000000000000001E-3</v>
      </c>
      <c r="S18" s="186" t="s">
        <v>132</v>
      </c>
      <c r="T18" s="184" t="str">
        <f t="shared" si="7"/>
        <v/>
      </c>
      <c r="U18" s="186" t="s">
        <v>122</v>
      </c>
      <c r="V18" s="184" t="str">
        <f t="shared" si="8"/>
        <v/>
      </c>
      <c r="W18" s="336" t="s">
        <v>122</v>
      </c>
      <c r="X18" s="187" t="str">
        <f t="shared" si="9"/>
        <v/>
      </c>
      <c r="Y18" s="336" t="s">
        <v>122</v>
      </c>
      <c r="Z18" s="187">
        <f t="shared" si="10"/>
        <v>5.0000000000000001E-3</v>
      </c>
      <c r="AA18" s="336" t="s">
        <v>132</v>
      </c>
      <c r="AB18" s="187" t="str">
        <f t="shared" si="11"/>
        <v/>
      </c>
      <c r="AC18" s="336" t="s">
        <v>122</v>
      </c>
      <c r="AD18" s="182" t="str">
        <f ca="1">OFFSET(H18,0,1)</f>
        <v>&lt;0.005</v>
      </c>
      <c r="AE18" s="119" t="s">
        <v>122</v>
      </c>
      <c r="AF18" s="119" t="s">
        <v>122</v>
      </c>
      <c r="AG18" s="1007" t="str">
        <f t="shared" ca="1" si="13"/>
        <v>&lt;0.005</v>
      </c>
      <c r="AH18" s="1008"/>
      <c r="AI18" s="1084" t="str">
        <f t="shared" si="14"/>
        <v>-</v>
      </c>
      <c r="AJ18" s="1008"/>
      <c r="AK18" s="1084" t="str">
        <f t="shared" si="15"/>
        <v>-</v>
      </c>
      <c r="AL18" s="1008"/>
      <c r="AM18" s="301">
        <f t="shared" si="12"/>
        <v>4</v>
      </c>
      <c r="AN18" s="316"/>
      <c r="AO18" s="317"/>
      <c r="AP18" s="317"/>
    </row>
    <row r="19" spans="1:42" s="189" customFormat="1" ht="12.95" customHeight="1" x14ac:dyDescent="0.15">
      <c r="A19" s="984"/>
      <c r="B19" s="328">
        <v>9</v>
      </c>
      <c r="C19" s="337"/>
      <c r="D19" s="180" t="s">
        <v>120</v>
      </c>
      <c r="E19" s="181" t="s">
        <v>222</v>
      </c>
      <c r="F19" s="182" t="str">
        <f t="shared" si="0"/>
        <v/>
      </c>
      <c r="G19" s="336" t="s">
        <v>122</v>
      </c>
      <c r="H19" s="184" t="str">
        <f t="shared" si="1"/>
        <v/>
      </c>
      <c r="I19" s="336" t="s">
        <v>122</v>
      </c>
      <c r="J19" s="184" t="str">
        <f t="shared" si="2"/>
        <v/>
      </c>
      <c r="K19" s="185" t="s">
        <v>122</v>
      </c>
      <c r="L19" s="190">
        <f t="shared" si="3"/>
        <v>4.0000000000000001E-3</v>
      </c>
      <c r="M19" s="185" t="s">
        <v>133</v>
      </c>
      <c r="N19" s="184" t="str">
        <f t="shared" si="4"/>
        <v/>
      </c>
      <c r="O19" s="185" t="s">
        <v>122</v>
      </c>
      <c r="P19" s="184" t="str">
        <f t="shared" si="5"/>
        <v/>
      </c>
      <c r="Q19" s="185" t="s">
        <v>122</v>
      </c>
      <c r="R19" s="184">
        <f t="shared" si="6"/>
        <v>4.0000000000000001E-3</v>
      </c>
      <c r="S19" s="186" t="s">
        <v>133</v>
      </c>
      <c r="T19" s="184" t="str">
        <f t="shared" si="7"/>
        <v/>
      </c>
      <c r="U19" s="186" t="s">
        <v>122</v>
      </c>
      <c r="V19" s="184">
        <f t="shared" si="8"/>
        <v>4.0000000000000001E-3</v>
      </c>
      <c r="W19" s="336" t="s">
        <v>133</v>
      </c>
      <c r="X19" s="187" t="str">
        <f t="shared" si="9"/>
        <v/>
      </c>
      <c r="Y19" s="336" t="s">
        <v>122</v>
      </c>
      <c r="Z19" s="191">
        <f t="shared" si="10"/>
        <v>4.0000000000000001E-3</v>
      </c>
      <c r="AA19" s="336">
        <v>4.0000000000000001E-3</v>
      </c>
      <c r="AB19" s="187" t="str">
        <f t="shared" si="11"/>
        <v/>
      </c>
      <c r="AC19" s="336" t="s">
        <v>122</v>
      </c>
      <c r="AD19" s="182">
        <f ca="1">OFFSET(Z19,0,1)</f>
        <v>4.0000000000000001E-3</v>
      </c>
      <c r="AE19" s="119" t="str">
        <f ca="1">OFFSET(L19,0,1)</f>
        <v>&lt;0.004</v>
      </c>
      <c r="AF19" s="119">
        <f>AVERAGE(F19:AC19)</f>
        <v>4.0000000000000001E-3</v>
      </c>
      <c r="AG19" s="1007">
        <f t="shared" ca="1" si="13"/>
        <v>4.0000000000000001E-3</v>
      </c>
      <c r="AH19" s="1008"/>
      <c r="AI19" s="1084" t="str">
        <f t="shared" ca="1" si="14"/>
        <v>&lt;0.004</v>
      </c>
      <c r="AJ19" s="1008"/>
      <c r="AK19" s="1084">
        <f t="shared" si="15"/>
        <v>4.0000000000000001E-3</v>
      </c>
      <c r="AL19" s="1008"/>
      <c r="AM19" s="301">
        <f t="shared" si="12"/>
        <v>4</v>
      </c>
      <c r="AN19" s="316"/>
      <c r="AO19" s="317"/>
      <c r="AP19" s="317"/>
    </row>
    <row r="20" spans="1:42" s="189" customFormat="1" ht="12.95" customHeight="1" x14ac:dyDescent="0.15">
      <c r="A20" s="984"/>
      <c r="B20" s="328">
        <v>10</v>
      </c>
      <c r="C20" s="337"/>
      <c r="D20" s="180" t="s">
        <v>17</v>
      </c>
      <c r="E20" s="181" t="s">
        <v>104</v>
      </c>
      <c r="F20" s="182" t="str">
        <f t="shared" si="0"/>
        <v/>
      </c>
      <c r="G20" s="336" t="s">
        <v>122</v>
      </c>
      <c r="H20" s="184" t="str">
        <f t="shared" si="1"/>
        <v/>
      </c>
      <c r="I20" s="336" t="s">
        <v>122</v>
      </c>
      <c r="J20" s="184" t="str">
        <f t="shared" si="2"/>
        <v/>
      </c>
      <c r="K20" s="185" t="s">
        <v>122</v>
      </c>
      <c r="L20" s="183">
        <f t="shared" si="3"/>
        <v>1E-3</v>
      </c>
      <c r="M20" s="185" t="s">
        <v>131</v>
      </c>
      <c r="N20" s="184" t="str">
        <f t="shared" si="4"/>
        <v/>
      </c>
      <c r="O20" s="185" t="s">
        <v>122</v>
      </c>
      <c r="P20" s="184" t="str">
        <f t="shared" si="5"/>
        <v/>
      </c>
      <c r="Q20" s="185" t="s">
        <v>122</v>
      </c>
      <c r="R20" s="184">
        <f t="shared" si="6"/>
        <v>1E-3</v>
      </c>
      <c r="S20" s="186" t="s">
        <v>131</v>
      </c>
      <c r="T20" s="184" t="str">
        <f t="shared" si="7"/>
        <v/>
      </c>
      <c r="U20" s="186" t="s">
        <v>122</v>
      </c>
      <c r="V20" s="184">
        <f t="shared" si="8"/>
        <v>1E-3</v>
      </c>
      <c r="W20" s="336" t="s">
        <v>131</v>
      </c>
      <c r="X20" s="187" t="str">
        <f t="shared" si="9"/>
        <v/>
      </c>
      <c r="Y20" s="336" t="s">
        <v>122</v>
      </c>
      <c r="Z20" s="187">
        <f t="shared" si="10"/>
        <v>1E-3</v>
      </c>
      <c r="AA20" s="336" t="s">
        <v>131</v>
      </c>
      <c r="AB20" s="187" t="str">
        <f t="shared" si="11"/>
        <v/>
      </c>
      <c r="AC20" s="336" t="s">
        <v>122</v>
      </c>
      <c r="AD20" s="182" t="str">
        <f ca="1">OFFSET(L20,0,1)</f>
        <v>&lt;0.001</v>
      </c>
      <c r="AE20" s="119" t="s">
        <v>122</v>
      </c>
      <c r="AF20" s="119" t="s">
        <v>122</v>
      </c>
      <c r="AG20" s="1007" t="str">
        <f t="shared" ca="1" si="13"/>
        <v>&lt;0.001</v>
      </c>
      <c r="AH20" s="1008"/>
      <c r="AI20" s="1084" t="str">
        <f t="shared" si="14"/>
        <v>-</v>
      </c>
      <c r="AJ20" s="1008"/>
      <c r="AK20" s="1084" t="str">
        <f t="shared" si="15"/>
        <v>-</v>
      </c>
      <c r="AL20" s="1008"/>
      <c r="AM20" s="301">
        <f t="shared" si="12"/>
        <v>4</v>
      </c>
      <c r="AN20" s="316"/>
      <c r="AO20" s="317"/>
      <c r="AP20" s="317"/>
    </row>
    <row r="21" spans="1:42" s="202" customFormat="1" ht="12.95" customHeight="1" x14ac:dyDescent="0.15">
      <c r="A21" s="984"/>
      <c r="B21" s="328">
        <v>11</v>
      </c>
      <c r="C21" s="341"/>
      <c r="D21" s="192" t="s">
        <v>18</v>
      </c>
      <c r="E21" s="193" t="s">
        <v>104</v>
      </c>
      <c r="F21" s="194" t="str">
        <f t="shared" si="0"/>
        <v/>
      </c>
      <c r="G21" s="340" t="s">
        <v>122</v>
      </c>
      <c r="H21" s="195" t="str">
        <f t="shared" si="1"/>
        <v/>
      </c>
      <c r="I21" s="340" t="s">
        <v>122</v>
      </c>
      <c r="J21" s="195" t="str">
        <f t="shared" si="2"/>
        <v/>
      </c>
      <c r="K21" s="196" t="s">
        <v>122</v>
      </c>
      <c r="L21" s="197">
        <f t="shared" si="3"/>
        <v>0.04</v>
      </c>
      <c r="M21" s="196" t="s">
        <v>134</v>
      </c>
      <c r="N21" s="195" t="str">
        <f t="shared" si="4"/>
        <v/>
      </c>
      <c r="O21" s="196" t="s">
        <v>122</v>
      </c>
      <c r="P21" s="195" t="str">
        <f t="shared" si="5"/>
        <v/>
      </c>
      <c r="Q21" s="196" t="s">
        <v>122</v>
      </c>
      <c r="R21" s="195">
        <f t="shared" si="6"/>
        <v>0.04</v>
      </c>
      <c r="S21" s="198" t="s">
        <v>134</v>
      </c>
      <c r="T21" s="195" t="str">
        <f t="shared" si="7"/>
        <v/>
      </c>
      <c r="U21" s="198" t="s">
        <v>122</v>
      </c>
      <c r="V21" s="195">
        <f t="shared" si="8"/>
        <v>0.4</v>
      </c>
      <c r="W21" s="340">
        <v>0.4</v>
      </c>
      <c r="X21" s="199" t="str">
        <f t="shared" si="9"/>
        <v/>
      </c>
      <c r="Y21" s="340" t="s">
        <v>122</v>
      </c>
      <c r="Z21" s="200">
        <f t="shared" si="10"/>
        <v>0.5</v>
      </c>
      <c r="AA21" s="340">
        <v>0.5</v>
      </c>
      <c r="AB21" s="199" t="str">
        <f t="shared" si="11"/>
        <v/>
      </c>
      <c r="AC21" s="340" t="s">
        <v>122</v>
      </c>
      <c r="AD21" s="194">
        <f ca="1">OFFSET(Z21,0,1)</f>
        <v>0.5</v>
      </c>
      <c r="AE21" s="120" t="str">
        <f ca="1">OFFSET(L21,0,1)</f>
        <v>&lt;0.04</v>
      </c>
      <c r="AF21" s="120">
        <f t="shared" ref="AF21:AF22" si="16">AVERAGE(F21:AC21)</f>
        <v>0.31333333333333335</v>
      </c>
      <c r="AG21" s="1108">
        <f t="shared" ca="1" si="13"/>
        <v>0.5</v>
      </c>
      <c r="AH21" s="1109"/>
      <c r="AI21" s="1110" t="str">
        <f t="shared" ca="1" si="14"/>
        <v>&lt;0.04</v>
      </c>
      <c r="AJ21" s="1109"/>
      <c r="AK21" s="1110">
        <f t="shared" si="15"/>
        <v>0.31333333333333335</v>
      </c>
      <c r="AL21" s="1109"/>
      <c r="AM21" s="301">
        <f t="shared" si="12"/>
        <v>4</v>
      </c>
      <c r="AN21" s="318"/>
      <c r="AO21" s="319"/>
      <c r="AP21" s="319"/>
    </row>
    <row r="22" spans="1:42" s="202" customFormat="1" ht="12.95" customHeight="1" x14ac:dyDescent="0.15">
      <c r="A22" s="984"/>
      <c r="B22" s="328">
        <v>12</v>
      </c>
      <c r="C22" s="341"/>
      <c r="D22" s="192" t="s">
        <v>19</v>
      </c>
      <c r="E22" s="193" t="s">
        <v>104</v>
      </c>
      <c r="F22" s="194" t="str">
        <f t="shared" si="0"/>
        <v/>
      </c>
      <c r="G22" s="340" t="s">
        <v>122</v>
      </c>
      <c r="H22" s="197">
        <f t="shared" si="1"/>
        <v>0.08</v>
      </c>
      <c r="I22" s="340" t="s">
        <v>135</v>
      </c>
      <c r="J22" s="195" t="str">
        <f t="shared" si="2"/>
        <v/>
      </c>
      <c r="K22" s="196" t="s">
        <v>122</v>
      </c>
      <c r="L22" s="203">
        <f t="shared" si="3"/>
        <v>0.14000000000000001</v>
      </c>
      <c r="M22" s="196">
        <v>0.14000000000000001</v>
      </c>
      <c r="N22" s="195" t="str">
        <f t="shared" si="4"/>
        <v/>
      </c>
      <c r="O22" s="196" t="s">
        <v>122</v>
      </c>
      <c r="P22" s="195" t="str">
        <f t="shared" si="5"/>
        <v/>
      </c>
      <c r="Q22" s="196" t="s">
        <v>122</v>
      </c>
      <c r="R22" s="195">
        <f t="shared" si="6"/>
        <v>0.11</v>
      </c>
      <c r="S22" s="198">
        <v>0.11</v>
      </c>
      <c r="T22" s="195" t="str">
        <f t="shared" si="7"/>
        <v/>
      </c>
      <c r="U22" s="198" t="s">
        <v>122</v>
      </c>
      <c r="V22" s="195" t="str">
        <f t="shared" si="8"/>
        <v/>
      </c>
      <c r="W22" s="340" t="s">
        <v>122</v>
      </c>
      <c r="X22" s="199" t="str">
        <f t="shared" si="9"/>
        <v/>
      </c>
      <c r="Y22" s="340" t="s">
        <v>122</v>
      </c>
      <c r="Z22" s="199">
        <f t="shared" si="10"/>
        <v>0.12</v>
      </c>
      <c r="AA22" s="340">
        <v>0.12</v>
      </c>
      <c r="AB22" s="199" t="str">
        <f t="shared" si="11"/>
        <v/>
      </c>
      <c r="AC22" s="340" t="s">
        <v>122</v>
      </c>
      <c r="AD22" s="194">
        <f ca="1">OFFSET(L22,0,1)</f>
        <v>0.14000000000000001</v>
      </c>
      <c r="AE22" s="120" t="str">
        <f ca="1">OFFSET(H22,0,1)</f>
        <v>&lt;0.08</v>
      </c>
      <c r="AF22" s="120">
        <f t="shared" si="16"/>
        <v>0.11714285714285715</v>
      </c>
      <c r="AG22" s="1108">
        <f t="shared" ca="1" si="13"/>
        <v>0.14000000000000001</v>
      </c>
      <c r="AH22" s="1109"/>
      <c r="AI22" s="1110" t="str">
        <f t="shared" ca="1" si="14"/>
        <v>&lt;0.08</v>
      </c>
      <c r="AJ22" s="1109"/>
      <c r="AK22" s="1110">
        <f t="shared" si="15"/>
        <v>0.11714285714285715</v>
      </c>
      <c r="AL22" s="1109"/>
      <c r="AM22" s="301">
        <f t="shared" si="12"/>
        <v>4</v>
      </c>
      <c r="AN22" s="318"/>
      <c r="AO22" s="319"/>
      <c r="AP22" s="319"/>
    </row>
    <row r="23" spans="1:42" s="72" customFormat="1" ht="12.95" customHeight="1" x14ac:dyDescent="0.15">
      <c r="A23" s="984"/>
      <c r="B23" s="328">
        <v>13</v>
      </c>
      <c r="C23" s="343"/>
      <c r="D23" s="70" t="s">
        <v>20</v>
      </c>
      <c r="E23" s="71" t="s">
        <v>104</v>
      </c>
      <c r="F23" s="204" t="str">
        <f t="shared" si="0"/>
        <v/>
      </c>
      <c r="G23" s="342" t="s">
        <v>122</v>
      </c>
      <c r="H23" s="205">
        <f t="shared" si="1"/>
        <v>0.1</v>
      </c>
      <c r="I23" s="342" t="s">
        <v>136</v>
      </c>
      <c r="J23" s="206" t="str">
        <f t="shared" si="2"/>
        <v/>
      </c>
      <c r="K23" s="207" t="s">
        <v>122</v>
      </c>
      <c r="L23" s="206">
        <f t="shared" si="3"/>
        <v>0.1</v>
      </c>
      <c r="M23" s="207" t="s">
        <v>136</v>
      </c>
      <c r="N23" s="206" t="str">
        <f t="shared" si="4"/>
        <v/>
      </c>
      <c r="O23" s="207" t="s">
        <v>122</v>
      </c>
      <c r="P23" s="206" t="str">
        <f t="shared" si="5"/>
        <v/>
      </c>
      <c r="Q23" s="207" t="s">
        <v>122</v>
      </c>
      <c r="R23" s="206">
        <f t="shared" si="6"/>
        <v>0.1</v>
      </c>
      <c r="S23" s="208" t="s">
        <v>136</v>
      </c>
      <c r="T23" s="206" t="str">
        <f t="shared" si="7"/>
        <v/>
      </c>
      <c r="U23" s="208" t="s">
        <v>122</v>
      </c>
      <c r="V23" s="206" t="str">
        <f t="shared" si="8"/>
        <v/>
      </c>
      <c r="W23" s="342" t="s">
        <v>122</v>
      </c>
      <c r="X23" s="209" t="str">
        <f t="shared" si="9"/>
        <v/>
      </c>
      <c r="Y23" s="342" t="s">
        <v>122</v>
      </c>
      <c r="Z23" s="209">
        <f t="shared" si="10"/>
        <v>0.1</v>
      </c>
      <c r="AA23" s="342" t="s">
        <v>136</v>
      </c>
      <c r="AB23" s="209" t="str">
        <f t="shared" si="11"/>
        <v/>
      </c>
      <c r="AC23" s="342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3"/>
        <v>&lt;0.1</v>
      </c>
      <c r="AH23" s="1086"/>
      <c r="AI23" s="1087" t="str">
        <f t="shared" si="14"/>
        <v>-</v>
      </c>
      <c r="AJ23" s="1086"/>
      <c r="AK23" s="1087" t="str">
        <f t="shared" si="15"/>
        <v>-</v>
      </c>
      <c r="AL23" s="1086"/>
      <c r="AM23" s="301">
        <f t="shared" si="12"/>
        <v>4</v>
      </c>
      <c r="AN23" s="309"/>
      <c r="AO23" s="310"/>
      <c r="AP23" s="310"/>
    </row>
    <row r="24" spans="1:42" s="169" customFormat="1" ht="12.95" customHeight="1" x14ac:dyDescent="0.15">
      <c r="A24" s="984"/>
      <c r="B24" s="328">
        <v>14</v>
      </c>
      <c r="C24" s="335"/>
      <c r="D24" s="160" t="s">
        <v>21</v>
      </c>
      <c r="E24" s="161" t="s">
        <v>104</v>
      </c>
      <c r="F24" s="162" t="str">
        <f t="shared" si="0"/>
        <v/>
      </c>
      <c r="G24" s="334" t="s">
        <v>122</v>
      </c>
      <c r="H24" s="163">
        <f t="shared" si="1"/>
        <v>2.0000000000000001E-4</v>
      </c>
      <c r="I24" s="334" t="s">
        <v>137</v>
      </c>
      <c r="J24" s="164" t="str">
        <f t="shared" si="2"/>
        <v/>
      </c>
      <c r="K24" s="165" t="s">
        <v>122</v>
      </c>
      <c r="L24" s="164">
        <f t="shared" si="3"/>
        <v>2.0000000000000001E-4</v>
      </c>
      <c r="M24" s="165" t="s">
        <v>137</v>
      </c>
      <c r="N24" s="164" t="str">
        <f t="shared" si="4"/>
        <v/>
      </c>
      <c r="O24" s="165" t="s">
        <v>122</v>
      </c>
      <c r="P24" s="164" t="str">
        <f t="shared" si="5"/>
        <v/>
      </c>
      <c r="Q24" s="165" t="s">
        <v>122</v>
      </c>
      <c r="R24" s="164">
        <f t="shared" si="6"/>
        <v>2.0000000000000001E-4</v>
      </c>
      <c r="S24" s="166" t="s">
        <v>137</v>
      </c>
      <c r="T24" s="164" t="str">
        <f t="shared" si="7"/>
        <v/>
      </c>
      <c r="U24" s="166" t="s">
        <v>122</v>
      </c>
      <c r="V24" s="164" t="str">
        <f t="shared" si="8"/>
        <v/>
      </c>
      <c r="W24" s="334" t="s">
        <v>122</v>
      </c>
      <c r="X24" s="167" t="str">
        <f t="shared" si="9"/>
        <v/>
      </c>
      <c r="Y24" s="334" t="s">
        <v>122</v>
      </c>
      <c r="Z24" s="167">
        <f t="shared" si="10"/>
        <v>2.0000000000000001E-4</v>
      </c>
      <c r="AA24" s="334" t="s">
        <v>137</v>
      </c>
      <c r="AB24" s="167" t="str">
        <f t="shared" si="11"/>
        <v/>
      </c>
      <c r="AC24" s="334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3"/>
        <v>&lt;0.0002</v>
      </c>
      <c r="AH24" s="1097"/>
      <c r="AI24" s="1098" t="str">
        <f t="shared" si="14"/>
        <v>-</v>
      </c>
      <c r="AJ24" s="1097"/>
      <c r="AK24" s="1098" t="str">
        <f t="shared" si="15"/>
        <v>-</v>
      </c>
      <c r="AL24" s="1097"/>
      <c r="AM24" s="301">
        <f t="shared" si="12"/>
        <v>4</v>
      </c>
      <c r="AN24" s="311"/>
      <c r="AO24" s="313"/>
      <c r="AP24" s="313"/>
    </row>
    <row r="25" spans="1:42" s="189" customFormat="1" ht="12.95" customHeight="1" x14ac:dyDescent="0.15">
      <c r="A25" s="984"/>
      <c r="B25" s="328">
        <v>15</v>
      </c>
      <c r="C25" s="337"/>
      <c r="D25" s="180" t="s">
        <v>22</v>
      </c>
      <c r="E25" s="181" t="s">
        <v>104</v>
      </c>
      <c r="F25" s="182" t="str">
        <f t="shared" si="0"/>
        <v/>
      </c>
      <c r="G25" s="336" t="s">
        <v>122</v>
      </c>
      <c r="H25" s="183">
        <f t="shared" si="1"/>
        <v>5.0000000000000001E-3</v>
      </c>
      <c r="I25" s="336" t="s">
        <v>132</v>
      </c>
      <c r="J25" s="184" t="str">
        <f t="shared" si="2"/>
        <v/>
      </c>
      <c r="K25" s="185" t="s">
        <v>122</v>
      </c>
      <c r="L25" s="184">
        <f t="shared" si="3"/>
        <v>5.0000000000000001E-3</v>
      </c>
      <c r="M25" s="185" t="s">
        <v>132</v>
      </c>
      <c r="N25" s="184" t="str">
        <f t="shared" si="4"/>
        <v/>
      </c>
      <c r="O25" s="185" t="s">
        <v>122</v>
      </c>
      <c r="P25" s="184" t="str">
        <f t="shared" si="5"/>
        <v/>
      </c>
      <c r="Q25" s="185" t="s">
        <v>122</v>
      </c>
      <c r="R25" s="184">
        <f t="shared" si="6"/>
        <v>5.0000000000000001E-3</v>
      </c>
      <c r="S25" s="186" t="s">
        <v>132</v>
      </c>
      <c r="T25" s="184" t="str">
        <f t="shared" si="7"/>
        <v/>
      </c>
      <c r="U25" s="186" t="s">
        <v>122</v>
      </c>
      <c r="V25" s="184" t="str">
        <f t="shared" si="8"/>
        <v/>
      </c>
      <c r="W25" s="336" t="s">
        <v>122</v>
      </c>
      <c r="X25" s="187" t="str">
        <f t="shared" si="9"/>
        <v/>
      </c>
      <c r="Y25" s="336" t="s">
        <v>122</v>
      </c>
      <c r="Z25" s="187">
        <f t="shared" si="10"/>
        <v>5.0000000000000001E-3</v>
      </c>
      <c r="AA25" s="336" t="s">
        <v>132</v>
      </c>
      <c r="AB25" s="187" t="str">
        <f t="shared" si="11"/>
        <v/>
      </c>
      <c r="AC25" s="33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3"/>
        <v>&lt;0.005</v>
      </c>
      <c r="AH25" s="1008"/>
      <c r="AI25" s="1084" t="str">
        <f t="shared" si="14"/>
        <v>-</v>
      </c>
      <c r="AJ25" s="1008"/>
      <c r="AK25" s="1084" t="str">
        <f t="shared" si="15"/>
        <v>-</v>
      </c>
      <c r="AL25" s="1008"/>
      <c r="AM25" s="301">
        <f t="shared" si="12"/>
        <v>4</v>
      </c>
      <c r="AN25" s="316"/>
      <c r="AO25" s="317"/>
      <c r="AP25" s="317"/>
    </row>
    <row r="26" spans="1:42" s="189" customFormat="1" ht="26.1" customHeight="1" x14ac:dyDescent="0.15">
      <c r="A26" s="984"/>
      <c r="B26" s="328">
        <v>16</v>
      </c>
      <c r="C26" s="337"/>
      <c r="D26" s="211" t="s">
        <v>123</v>
      </c>
      <c r="E26" s="181" t="s">
        <v>104</v>
      </c>
      <c r="F26" s="182" t="str">
        <f t="shared" si="0"/>
        <v/>
      </c>
      <c r="G26" s="336" t="s">
        <v>122</v>
      </c>
      <c r="H26" s="183">
        <f t="shared" si="1"/>
        <v>2E-3</v>
      </c>
      <c r="I26" s="336" t="s">
        <v>138</v>
      </c>
      <c r="J26" s="184" t="str">
        <f t="shared" si="2"/>
        <v/>
      </c>
      <c r="K26" s="185" t="s">
        <v>122</v>
      </c>
      <c r="L26" s="184">
        <f t="shared" si="3"/>
        <v>2E-3</v>
      </c>
      <c r="M26" s="185" t="s">
        <v>138</v>
      </c>
      <c r="N26" s="184" t="str">
        <f t="shared" si="4"/>
        <v/>
      </c>
      <c r="O26" s="185" t="s">
        <v>122</v>
      </c>
      <c r="P26" s="184" t="str">
        <f t="shared" si="5"/>
        <v/>
      </c>
      <c r="Q26" s="185" t="s">
        <v>122</v>
      </c>
      <c r="R26" s="184">
        <f t="shared" si="6"/>
        <v>2E-3</v>
      </c>
      <c r="S26" s="186" t="s">
        <v>138</v>
      </c>
      <c r="T26" s="184" t="str">
        <f t="shared" si="7"/>
        <v/>
      </c>
      <c r="U26" s="186" t="s">
        <v>122</v>
      </c>
      <c r="V26" s="184" t="str">
        <f t="shared" si="8"/>
        <v/>
      </c>
      <c r="W26" s="336" t="s">
        <v>122</v>
      </c>
      <c r="X26" s="187" t="str">
        <f t="shared" si="9"/>
        <v/>
      </c>
      <c r="Y26" s="336" t="s">
        <v>122</v>
      </c>
      <c r="Z26" s="187">
        <f t="shared" si="10"/>
        <v>2E-3</v>
      </c>
      <c r="AA26" s="336" t="s">
        <v>138</v>
      </c>
      <c r="AB26" s="187" t="str">
        <f t="shared" si="11"/>
        <v/>
      </c>
      <c r="AC26" s="33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3"/>
        <v>&lt;0.002</v>
      </c>
      <c r="AH26" s="1008"/>
      <c r="AI26" s="1084" t="str">
        <f t="shared" si="14"/>
        <v>-</v>
      </c>
      <c r="AJ26" s="1008"/>
      <c r="AK26" s="1084" t="str">
        <f t="shared" si="15"/>
        <v>-</v>
      </c>
      <c r="AL26" s="1008"/>
      <c r="AM26" s="301">
        <f t="shared" si="12"/>
        <v>4</v>
      </c>
      <c r="AN26" s="316"/>
      <c r="AO26" s="317"/>
      <c r="AP26" s="317"/>
    </row>
    <row r="27" spans="1:42" s="189" customFormat="1" ht="12.95" customHeight="1" x14ac:dyDescent="0.15">
      <c r="A27" s="984"/>
      <c r="B27" s="328">
        <v>17</v>
      </c>
      <c r="C27" s="337"/>
      <c r="D27" s="180" t="s">
        <v>24</v>
      </c>
      <c r="E27" s="181" t="s">
        <v>104</v>
      </c>
      <c r="F27" s="182" t="str">
        <f t="shared" si="0"/>
        <v/>
      </c>
      <c r="G27" s="336" t="s">
        <v>122</v>
      </c>
      <c r="H27" s="183">
        <f t="shared" si="1"/>
        <v>1E-3</v>
      </c>
      <c r="I27" s="336" t="s">
        <v>131</v>
      </c>
      <c r="J27" s="184" t="str">
        <f t="shared" si="2"/>
        <v/>
      </c>
      <c r="K27" s="185" t="s">
        <v>122</v>
      </c>
      <c r="L27" s="184">
        <f t="shared" si="3"/>
        <v>1E-3</v>
      </c>
      <c r="M27" s="185" t="s">
        <v>131</v>
      </c>
      <c r="N27" s="184" t="str">
        <f t="shared" si="4"/>
        <v/>
      </c>
      <c r="O27" s="185" t="s">
        <v>122</v>
      </c>
      <c r="P27" s="184" t="str">
        <f t="shared" si="5"/>
        <v/>
      </c>
      <c r="Q27" s="185" t="s">
        <v>122</v>
      </c>
      <c r="R27" s="184">
        <f t="shared" si="6"/>
        <v>1E-3</v>
      </c>
      <c r="S27" s="186" t="s">
        <v>131</v>
      </c>
      <c r="T27" s="184" t="str">
        <f t="shared" si="7"/>
        <v/>
      </c>
      <c r="U27" s="186" t="s">
        <v>122</v>
      </c>
      <c r="V27" s="184" t="str">
        <f t="shared" si="8"/>
        <v/>
      </c>
      <c r="W27" s="336" t="s">
        <v>122</v>
      </c>
      <c r="X27" s="187" t="str">
        <f t="shared" si="9"/>
        <v/>
      </c>
      <c r="Y27" s="336" t="s">
        <v>122</v>
      </c>
      <c r="Z27" s="187">
        <f t="shared" si="10"/>
        <v>1E-3</v>
      </c>
      <c r="AA27" s="336" t="s">
        <v>131</v>
      </c>
      <c r="AB27" s="187" t="str">
        <f t="shared" si="11"/>
        <v/>
      </c>
      <c r="AC27" s="33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3"/>
        <v>&lt;0.001</v>
      </c>
      <c r="AH27" s="1008"/>
      <c r="AI27" s="1084" t="str">
        <f t="shared" si="14"/>
        <v>-</v>
      </c>
      <c r="AJ27" s="1008"/>
      <c r="AK27" s="1084" t="str">
        <f t="shared" si="15"/>
        <v>-</v>
      </c>
      <c r="AL27" s="1008"/>
      <c r="AM27" s="301">
        <f t="shared" si="12"/>
        <v>4</v>
      </c>
      <c r="AN27" s="316"/>
      <c r="AO27" s="317"/>
      <c r="AP27" s="317"/>
    </row>
    <row r="28" spans="1:42" s="189" customFormat="1" ht="12.95" customHeight="1" x14ac:dyDescent="0.15">
      <c r="A28" s="984"/>
      <c r="B28" s="328">
        <v>18</v>
      </c>
      <c r="C28" s="337"/>
      <c r="D28" s="180" t="s">
        <v>25</v>
      </c>
      <c r="E28" s="181" t="s">
        <v>104</v>
      </c>
      <c r="F28" s="182" t="str">
        <f t="shared" si="0"/>
        <v/>
      </c>
      <c r="G28" s="336" t="s">
        <v>122</v>
      </c>
      <c r="H28" s="183">
        <f t="shared" si="1"/>
        <v>1E-3</v>
      </c>
      <c r="I28" s="336" t="s">
        <v>131</v>
      </c>
      <c r="J28" s="184" t="str">
        <f t="shared" si="2"/>
        <v/>
      </c>
      <c r="K28" s="185" t="s">
        <v>122</v>
      </c>
      <c r="L28" s="184">
        <f t="shared" si="3"/>
        <v>1E-3</v>
      </c>
      <c r="M28" s="185" t="s">
        <v>131</v>
      </c>
      <c r="N28" s="184" t="str">
        <f t="shared" si="4"/>
        <v/>
      </c>
      <c r="O28" s="185" t="s">
        <v>122</v>
      </c>
      <c r="P28" s="184" t="str">
        <f t="shared" si="5"/>
        <v/>
      </c>
      <c r="Q28" s="185" t="s">
        <v>122</v>
      </c>
      <c r="R28" s="184">
        <f t="shared" si="6"/>
        <v>1E-3</v>
      </c>
      <c r="S28" s="186" t="s">
        <v>131</v>
      </c>
      <c r="T28" s="184" t="str">
        <f t="shared" si="7"/>
        <v/>
      </c>
      <c r="U28" s="186" t="s">
        <v>122</v>
      </c>
      <c r="V28" s="184" t="str">
        <f t="shared" si="8"/>
        <v/>
      </c>
      <c r="W28" s="336" t="s">
        <v>122</v>
      </c>
      <c r="X28" s="187" t="str">
        <f t="shared" si="9"/>
        <v/>
      </c>
      <c r="Y28" s="336" t="s">
        <v>122</v>
      </c>
      <c r="Z28" s="187">
        <f t="shared" si="10"/>
        <v>1E-3</v>
      </c>
      <c r="AA28" s="336" t="s">
        <v>131</v>
      </c>
      <c r="AB28" s="187" t="str">
        <f t="shared" si="11"/>
        <v/>
      </c>
      <c r="AC28" s="33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3"/>
        <v>&lt;0.001</v>
      </c>
      <c r="AH28" s="1008"/>
      <c r="AI28" s="1084" t="str">
        <f t="shared" si="14"/>
        <v>-</v>
      </c>
      <c r="AJ28" s="1008"/>
      <c r="AK28" s="1084" t="str">
        <f t="shared" si="15"/>
        <v>-</v>
      </c>
      <c r="AL28" s="1008"/>
      <c r="AM28" s="301">
        <f t="shared" si="12"/>
        <v>4</v>
      </c>
      <c r="AN28" s="316"/>
      <c r="AO28" s="317"/>
      <c r="AP28" s="317"/>
    </row>
    <row r="29" spans="1:42" s="189" customFormat="1" ht="12.95" customHeight="1" x14ac:dyDescent="0.15">
      <c r="A29" s="984"/>
      <c r="B29" s="328">
        <v>19</v>
      </c>
      <c r="C29" s="337"/>
      <c r="D29" s="180" t="s">
        <v>26</v>
      </c>
      <c r="E29" s="181" t="s">
        <v>104</v>
      </c>
      <c r="F29" s="182" t="str">
        <f t="shared" si="0"/>
        <v/>
      </c>
      <c r="G29" s="336" t="s">
        <v>122</v>
      </c>
      <c r="H29" s="183">
        <f t="shared" si="1"/>
        <v>1E-3</v>
      </c>
      <c r="I29" s="336" t="s">
        <v>131</v>
      </c>
      <c r="J29" s="184" t="str">
        <f t="shared" si="2"/>
        <v/>
      </c>
      <c r="K29" s="185" t="s">
        <v>122</v>
      </c>
      <c r="L29" s="184">
        <f t="shared" si="3"/>
        <v>1E-3</v>
      </c>
      <c r="M29" s="185" t="s">
        <v>131</v>
      </c>
      <c r="N29" s="184" t="str">
        <f t="shared" si="4"/>
        <v/>
      </c>
      <c r="O29" s="185" t="s">
        <v>122</v>
      </c>
      <c r="P29" s="184" t="str">
        <f t="shared" si="5"/>
        <v/>
      </c>
      <c r="Q29" s="185" t="s">
        <v>122</v>
      </c>
      <c r="R29" s="184">
        <f t="shared" si="6"/>
        <v>1E-3</v>
      </c>
      <c r="S29" s="186" t="s">
        <v>131</v>
      </c>
      <c r="T29" s="184" t="str">
        <f t="shared" si="7"/>
        <v/>
      </c>
      <c r="U29" s="186" t="s">
        <v>122</v>
      </c>
      <c r="V29" s="184" t="str">
        <f t="shared" si="8"/>
        <v/>
      </c>
      <c r="W29" s="336" t="s">
        <v>122</v>
      </c>
      <c r="X29" s="187" t="str">
        <f t="shared" si="9"/>
        <v/>
      </c>
      <c r="Y29" s="336" t="s">
        <v>122</v>
      </c>
      <c r="Z29" s="187">
        <f t="shared" si="10"/>
        <v>1E-3</v>
      </c>
      <c r="AA29" s="336" t="s">
        <v>131</v>
      </c>
      <c r="AB29" s="187" t="str">
        <f t="shared" si="11"/>
        <v/>
      </c>
      <c r="AC29" s="33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3"/>
        <v>&lt;0.001</v>
      </c>
      <c r="AH29" s="1008"/>
      <c r="AI29" s="1084" t="str">
        <f t="shared" si="14"/>
        <v>-</v>
      </c>
      <c r="AJ29" s="1008"/>
      <c r="AK29" s="1084" t="str">
        <f t="shared" si="15"/>
        <v>-</v>
      </c>
      <c r="AL29" s="1008"/>
      <c r="AM29" s="301">
        <f t="shared" si="12"/>
        <v>4</v>
      </c>
      <c r="AN29" s="316"/>
      <c r="AO29" s="317"/>
      <c r="AP29" s="317"/>
    </row>
    <row r="30" spans="1:42" s="189" customFormat="1" ht="12.95" customHeight="1" x14ac:dyDescent="0.15">
      <c r="A30" s="984"/>
      <c r="B30" s="328">
        <v>20</v>
      </c>
      <c r="C30" s="337"/>
      <c r="D30" s="180" t="s">
        <v>27</v>
      </c>
      <c r="E30" s="181" t="s">
        <v>104</v>
      </c>
      <c r="F30" s="182" t="str">
        <f t="shared" si="0"/>
        <v/>
      </c>
      <c r="G30" s="336" t="s">
        <v>122</v>
      </c>
      <c r="H30" s="183">
        <f t="shared" si="1"/>
        <v>1E-3</v>
      </c>
      <c r="I30" s="336" t="s">
        <v>131</v>
      </c>
      <c r="J30" s="184" t="str">
        <f t="shared" si="2"/>
        <v/>
      </c>
      <c r="K30" s="185" t="s">
        <v>122</v>
      </c>
      <c r="L30" s="184">
        <f t="shared" si="3"/>
        <v>1E-3</v>
      </c>
      <c r="M30" s="185" t="s">
        <v>131</v>
      </c>
      <c r="N30" s="184" t="str">
        <f t="shared" si="4"/>
        <v/>
      </c>
      <c r="O30" s="185" t="s">
        <v>122</v>
      </c>
      <c r="P30" s="184" t="str">
        <f t="shared" si="5"/>
        <v/>
      </c>
      <c r="Q30" s="185" t="s">
        <v>122</v>
      </c>
      <c r="R30" s="184">
        <f t="shared" si="6"/>
        <v>1E-3</v>
      </c>
      <c r="S30" s="186" t="s">
        <v>131</v>
      </c>
      <c r="T30" s="184" t="str">
        <f t="shared" si="7"/>
        <v/>
      </c>
      <c r="U30" s="186" t="s">
        <v>122</v>
      </c>
      <c r="V30" s="184" t="str">
        <f t="shared" si="8"/>
        <v/>
      </c>
      <c r="W30" s="336" t="s">
        <v>122</v>
      </c>
      <c r="X30" s="187" t="str">
        <f t="shared" si="9"/>
        <v/>
      </c>
      <c r="Y30" s="336" t="s">
        <v>122</v>
      </c>
      <c r="Z30" s="187">
        <f t="shared" si="10"/>
        <v>1E-3</v>
      </c>
      <c r="AA30" s="336" t="s">
        <v>131</v>
      </c>
      <c r="AB30" s="187" t="str">
        <f t="shared" si="11"/>
        <v/>
      </c>
      <c r="AC30" s="33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3"/>
        <v>&lt;0.001</v>
      </c>
      <c r="AH30" s="1008"/>
      <c r="AI30" s="1084" t="str">
        <f t="shared" si="14"/>
        <v>-</v>
      </c>
      <c r="AJ30" s="1008"/>
      <c r="AK30" s="1084" t="str">
        <f t="shared" si="15"/>
        <v>-</v>
      </c>
      <c r="AL30" s="1008"/>
      <c r="AM30" s="301">
        <f t="shared" si="12"/>
        <v>4</v>
      </c>
      <c r="AN30" s="316"/>
      <c r="AO30" s="317"/>
      <c r="AP30" s="317"/>
    </row>
    <row r="31" spans="1:42" s="21" customFormat="1" ht="12.95" customHeight="1" x14ac:dyDescent="0.15">
      <c r="A31" s="984"/>
      <c r="B31" s="328">
        <v>21</v>
      </c>
      <c r="C31" s="40"/>
      <c r="D31" s="41" t="s">
        <v>59</v>
      </c>
      <c r="E31" s="1" t="s">
        <v>104</v>
      </c>
      <c r="F31" s="75" t="str">
        <f t="shared" si="0"/>
        <v/>
      </c>
      <c r="G31" s="328" t="s">
        <v>122</v>
      </c>
      <c r="H31" s="138" t="str">
        <f t="shared" si="1"/>
        <v/>
      </c>
      <c r="I31" s="328" t="s">
        <v>122</v>
      </c>
      <c r="J31" s="138" t="str">
        <f t="shared" si="2"/>
        <v/>
      </c>
      <c r="K31" s="139" t="s">
        <v>122</v>
      </c>
      <c r="L31" s="138" t="str">
        <f t="shared" si="3"/>
        <v/>
      </c>
      <c r="M31" s="139" t="s">
        <v>122</v>
      </c>
      <c r="N31" s="138" t="str">
        <f t="shared" si="4"/>
        <v/>
      </c>
      <c r="O31" s="139" t="s">
        <v>122</v>
      </c>
      <c r="P31" s="138" t="str">
        <f t="shared" si="5"/>
        <v/>
      </c>
      <c r="Q31" s="139" t="s">
        <v>122</v>
      </c>
      <c r="R31" s="138" t="str">
        <f t="shared" si="6"/>
        <v/>
      </c>
      <c r="S31" s="140" t="s">
        <v>122</v>
      </c>
      <c r="T31" s="138" t="str">
        <f t="shared" si="7"/>
        <v/>
      </c>
      <c r="U31" s="140" t="s">
        <v>122</v>
      </c>
      <c r="V31" s="138" t="str">
        <f t="shared" si="8"/>
        <v/>
      </c>
      <c r="W31" s="328" t="s">
        <v>122</v>
      </c>
      <c r="X31" s="141" t="str">
        <f t="shared" si="9"/>
        <v/>
      </c>
      <c r="Y31" s="328" t="s">
        <v>122</v>
      </c>
      <c r="Z31" s="141" t="str">
        <f t="shared" si="10"/>
        <v/>
      </c>
      <c r="AA31" s="328" t="s">
        <v>122</v>
      </c>
      <c r="AB31" s="141" t="str">
        <f t="shared" si="11"/>
        <v/>
      </c>
      <c r="AC31" s="328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3"/>
        <v>-</v>
      </c>
      <c r="AH31" s="1005"/>
      <c r="AI31" s="1006" t="str">
        <f t="shared" si="14"/>
        <v>-</v>
      </c>
      <c r="AJ31" s="1005"/>
      <c r="AK31" s="1006" t="str">
        <f t="shared" si="15"/>
        <v>-</v>
      </c>
      <c r="AL31" s="1005"/>
      <c r="AM31" s="301" t="str">
        <f t="shared" si="12"/>
        <v>-</v>
      </c>
      <c r="AN31" s="307"/>
      <c r="AO31" s="308"/>
      <c r="AP31" s="308"/>
    </row>
    <row r="32" spans="1:42" s="21" customFormat="1" ht="12.95" customHeight="1" x14ac:dyDescent="0.15">
      <c r="A32" s="984"/>
      <c r="B32" s="328">
        <v>22</v>
      </c>
      <c r="C32" s="40"/>
      <c r="D32" s="26" t="s">
        <v>28</v>
      </c>
      <c r="E32" s="1" t="s">
        <v>104</v>
      </c>
      <c r="F32" s="75" t="str">
        <f t="shared" si="0"/>
        <v/>
      </c>
      <c r="G32" s="328" t="s">
        <v>122</v>
      </c>
      <c r="H32" s="138" t="str">
        <f t="shared" si="1"/>
        <v/>
      </c>
      <c r="I32" s="328" t="s">
        <v>122</v>
      </c>
      <c r="J32" s="138" t="str">
        <f t="shared" si="2"/>
        <v/>
      </c>
      <c r="K32" s="139" t="s">
        <v>122</v>
      </c>
      <c r="L32" s="138" t="str">
        <f t="shared" si="3"/>
        <v/>
      </c>
      <c r="M32" s="139" t="s">
        <v>122</v>
      </c>
      <c r="N32" s="138" t="str">
        <f t="shared" si="4"/>
        <v/>
      </c>
      <c r="O32" s="139" t="s">
        <v>122</v>
      </c>
      <c r="P32" s="138" t="str">
        <f t="shared" si="5"/>
        <v/>
      </c>
      <c r="Q32" s="139" t="s">
        <v>122</v>
      </c>
      <c r="R32" s="138" t="str">
        <f t="shared" si="6"/>
        <v/>
      </c>
      <c r="S32" s="140" t="s">
        <v>122</v>
      </c>
      <c r="T32" s="138" t="str">
        <f t="shared" si="7"/>
        <v/>
      </c>
      <c r="U32" s="140" t="s">
        <v>122</v>
      </c>
      <c r="V32" s="138" t="str">
        <f t="shared" si="8"/>
        <v/>
      </c>
      <c r="W32" s="328" t="s">
        <v>122</v>
      </c>
      <c r="X32" s="141" t="str">
        <f t="shared" si="9"/>
        <v/>
      </c>
      <c r="Y32" s="328" t="s">
        <v>122</v>
      </c>
      <c r="Z32" s="141" t="str">
        <f t="shared" si="10"/>
        <v/>
      </c>
      <c r="AA32" s="328" t="s">
        <v>122</v>
      </c>
      <c r="AB32" s="141" t="str">
        <f t="shared" si="11"/>
        <v/>
      </c>
      <c r="AC32" s="328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3"/>
        <v>-</v>
      </c>
      <c r="AH32" s="1005"/>
      <c r="AI32" s="1006" t="str">
        <f t="shared" si="14"/>
        <v>-</v>
      </c>
      <c r="AJ32" s="1005"/>
      <c r="AK32" s="1006" t="str">
        <f t="shared" si="15"/>
        <v>-</v>
      </c>
      <c r="AL32" s="1005"/>
      <c r="AM32" s="301" t="str">
        <f t="shared" si="12"/>
        <v>-</v>
      </c>
      <c r="AN32" s="307"/>
      <c r="AO32" s="308"/>
      <c r="AP32" s="308"/>
    </row>
    <row r="33" spans="1:42" s="21" customFormat="1" ht="12.95" customHeight="1" x14ac:dyDescent="0.15">
      <c r="A33" s="984"/>
      <c r="B33" s="328">
        <v>23</v>
      </c>
      <c r="C33" s="40"/>
      <c r="D33" s="26" t="s">
        <v>29</v>
      </c>
      <c r="E33" s="1" t="s">
        <v>104</v>
      </c>
      <c r="F33" s="75" t="str">
        <f t="shared" si="0"/>
        <v/>
      </c>
      <c r="G33" s="328" t="s">
        <v>122</v>
      </c>
      <c r="H33" s="138" t="str">
        <f t="shared" si="1"/>
        <v/>
      </c>
      <c r="I33" s="328" t="s">
        <v>122</v>
      </c>
      <c r="J33" s="138" t="str">
        <f t="shared" si="2"/>
        <v/>
      </c>
      <c r="K33" s="139" t="s">
        <v>122</v>
      </c>
      <c r="L33" s="138" t="str">
        <f t="shared" si="3"/>
        <v/>
      </c>
      <c r="M33" s="139" t="s">
        <v>122</v>
      </c>
      <c r="N33" s="138" t="str">
        <f t="shared" si="4"/>
        <v/>
      </c>
      <c r="O33" s="139" t="s">
        <v>122</v>
      </c>
      <c r="P33" s="138" t="str">
        <f t="shared" si="5"/>
        <v/>
      </c>
      <c r="Q33" s="139" t="s">
        <v>122</v>
      </c>
      <c r="R33" s="138" t="str">
        <f t="shared" si="6"/>
        <v/>
      </c>
      <c r="S33" s="140" t="s">
        <v>122</v>
      </c>
      <c r="T33" s="138" t="str">
        <f t="shared" si="7"/>
        <v/>
      </c>
      <c r="U33" s="140" t="s">
        <v>122</v>
      </c>
      <c r="V33" s="138" t="str">
        <f t="shared" si="8"/>
        <v/>
      </c>
      <c r="W33" s="328" t="s">
        <v>122</v>
      </c>
      <c r="X33" s="141" t="str">
        <f t="shared" si="9"/>
        <v/>
      </c>
      <c r="Y33" s="328" t="s">
        <v>122</v>
      </c>
      <c r="Z33" s="141" t="str">
        <f t="shared" si="10"/>
        <v/>
      </c>
      <c r="AA33" s="328" t="s">
        <v>122</v>
      </c>
      <c r="AB33" s="141" t="str">
        <f t="shared" si="11"/>
        <v/>
      </c>
      <c r="AC33" s="328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3"/>
        <v>-</v>
      </c>
      <c r="AH33" s="1005"/>
      <c r="AI33" s="1006" t="str">
        <f t="shared" si="14"/>
        <v>-</v>
      </c>
      <c r="AJ33" s="1005"/>
      <c r="AK33" s="1006" t="str">
        <f t="shared" si="15"/>
        <v>-</v>
      </c>
      <c r="AL33" s="1005"/>
      <c r="AM33" s="301" t="str">
        <f t="shared" si="12"/>
        <v>-</v>
      </c>
      <c r="AN33" s="307"/>
      <c r="AO33" s="308"/>
      <c r="AP33" s="308"/>
    </row>
    <row r="34" spans="1:42" s="21" customFormat="1" ht="12.95" customHeight="1" x14ac:dyDescent="0.15">
      <c r="A34" s="984"/>
      <c r="B34" s="328">
        <v>24</v>
      </c>
      <c r="C34" s="40"/>
      <c r="D34" s="26" t="s">
        <v>30</v>
      </c>
      <c r="E34" s="1" t="s">
        <v>104</v>
      </c>
      <c r="F34" s="75" t="str">
        <f t="shared" si="0"/>
        <v/>
      </c>
      <c r="G34" s="328" t="s">
        <v>122</v>
      </c>
      <c r="H34" s="138" t="str">
        <f t="shared" si="1"/>
        <v/>
      </c>
      <c r="I34" s="328" t="s">
        <v>122</v>
      </c>
      <c r="J34" s="138" t="str">
        <f t="shared" si="2"/>
        <v/>
      </c>
      <c r="K34" s="139" t="s">
        <v>122</v>
      </c>
      <c r="L34" s="138" t="str">
        <f t="shared" si="3"/>
        <v/>
      </c>
      <c r="M34" s="139" t="s">
        <v>122</v>
      </c>
      <c r="N34" s="138" t="str">
        <f t="shared" si="4"/>
        <v/>
      </c>
      <c r="O34" s="139" t="s">
        <v>122</v>
      </c>
      <c r="P34" s="138" t="str">
        <f t="shared" si="5"/>
        <v/>
      </c>
      <c r="Q34" s="139" t="s">
        <v>122</v>
      </c>
      <c r="R34" s="138" t="str">
        <f t="shared" si="6"/>
        <v/>
      </c>
      <c r="S34" s="140" t="s">
        <v>122</v>
      </c>
      <c r="T34" s="138" t="str">
        <f t="shared" si="7"/>
        <v/>
      </c>
      <c r="U34" s="140" t="s">
        <v>122</v>
      </c>
      <c r="V34" s="138" t="str">
        <f t="shared" si="8"/>
        <v/>
      </c>
      <c r="W34" s="328" t="s">
        <v>122</v>
      </c>
      <c r="X34" s="141" t="str">
        <f t="shared" si="9"/>
        <v/>
      </c>
      <c r="Y34" s="328" t="s">
        <v>122</v>
      </c>
      <c r="Z34" s="141" t="str">
        <f t="shared" si="10"/>
        <v/>
      </c>
      <c r="AA34" s="328" t="s">
        <v>122</v>
      </c>
      <c r="AB34" s="141" t="str">
        <f t="shared" si="11"/>
        <v/>
      </c>
      <c r="AC34" s="328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3"/>
        <v>-</v>
      </c>
      <c r="AH34" s="1005"/>
      <c r="AI34" s="1006" t="str">
        <f t="shared" si="14"/>
        <v>-</v>
      </c>
      <c r="AJ34" s="1005"/>
      <c r="AK34" s="1006" t="str">
        <f t="shared" si="15"/>
        <v>-</v>
      </c>
      <c r="AL34" s="1005"/>
      <c r="AM34" s="301" t="str">
        <f t="shared" si="12"/>
        <v>-</v>
      </c>
      <c r="AN34" s="307"/>
      <c r="AO34" s="308"/>
      <c r="AP34" s="308"/>
    </row>
    <row r="35" spans="1:42" s="21" customFormat="1" ht="12.95" customHeight="1" x14ac:dyDescent="0.15">
      <c r="A35" s="984"/>
      <c r="B35" s="328">
        <v>25</v>
      </c>
      <c r="C35" s="40"/>
      <c r="D35" s="26" t="s">
        <v>31</v>
      </c>
      <c r="E35" s="1" t="s">
        <v>104</v>
      </c>
      <c r="F35" s="75" t="str">
        <f t="shared" si="0"/>
        <v/>
      </c>
      <c r="G35" s="328" t="s">
        <v>122</v>
      </c>
      <c r="H35" s="138" t="str">
        <f t="shared" si="1"/>
        <v/>
      </c>
      <c r="I35" s="328" t="s">
        <v>122</v>
      </c>
      <c r="J35" s="138" t="str">
        <f t="shared" si="2"/>
        <v/>
      </c>
      <c r="K35" s="139" t="s">
        <v>122</v>
      </c>
      <c r="L35" s="138" t="str">
        <f t="shared" si="3"/>
        <v/>
      </c>
      <c r="M35" s="139" t="s">
        <v>122</v>
      </c>
      <c r="N35" s="138" t="str">
        <f t="shared" si="4"/>
        <v/>
      </c>
      <c r="O35" s="139" t="s">
        <v>122</v>
      </c>
      <c r="P35" s="138" t="str">
        <f t="shared" si="5"/>
        <v/>
      </c>
      <c r="Q35" s="139" t="s">
        <v>122</v>
      </c>
      <c r="R35" s="138" t="str">
        <f t="shared" si="6"/>
        <v/>
      </c>
      <c r="S35" s="140" t="s">
        <v>122</v>
      </c>
      <c r="T35" s="138" t="str">
        <f t="shared" si="7"/>
        <v/>
      </c>
      <c r="U35" s="140" t="s">
        <v>122</v>
      </c>
      <c r="V35" s="138" t="str">
        <f t="shared" si="8"/>
        <v/>
      </c>
      <c r="W35" s="328" t="s">
        <v>122</v>
      </c>
      <c r="X35" s="141" t="str">
        <f t="shared" si="9"/>
        <v/>
      </c>
      <c r="Y35" s="328" t="s">
        <v>122</v>
      </c>
      <c r="Z35" s="141" t="str">
        <f t="shared" si="10"/>
        <v/>
      </c>
      <c r="AA35" s="328" t="s">
        <v>122</v>
      </c>
      <c r="AB35" s="141" t="str">
        <f t="shared" si="11"/>
        <v/>
      </c>
      <c r="AC35" s="328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3"/>
        <v>-</v>
      </c>
      <c r="AH35" s="1005"/>
      <c r="AI35" s="1006" t="str">
        <f t="shared" si="14"/>
        <v>-</v>
      </c>
      <c r="AJ35" s="1005"/>
      <c r="AK35" s="1006" t="str">
        <f t="shared" si="15"/>
        <v>-</v>
      </c>
      <c r="AL35" s="1005"/>
      <c r="AM35" s="301" t="str">
        <f t="shared" si="12"/>
        <v>-</v>
      </c>
      <c r="AN35" s="307"/>
      <c r="AO35" s="308"/>
      <c r="AP35" s="308"/>
    </row>
    <row r="36" spans="1:42" s="21" customFormat="1" ht="12.95" customHeight="1" x14ac:dyDescent="0.15">
      <c r="A36" s="984"/>
      <c r="B36" s="328">
        <v>26</v>
      </c>
      <c r="C36" s="40"/>
      <c r="D36" s="26" t="s">
        <v>32</v>
      </c>
      <c r="E36" s="1" t="s">
        <v>104</v>
      </c>
      <c r="F36" s="75" t="str">
        <f t="shared" si="0"/>
        <v/>
      </c>
      <c r="G36" s="328" t="s">
        <v>122</v>
      </c>
      <c r="H36" s="138" t="str">
        <f t="shared" si="1"/>
        <v/>
      </c>
      <c r="I36" s="328" t="s">
        <v>122</v>
      </c>
      <c r="J36" s="138" t="str">
        <f t="shared" si="2"/>
        <v/>
      </c>
      <c r="K36" s="139" t="s">
        <v>122</v>
      </c>
      <c r="L36" s="138" t="str">
        <f t="shared" si="3"/>
        <v/>
      </c>
      <c r="M36" s="139" t="s">
        <v>122</v>
      </c>
      <c r="N36" s="138" t="str">
        <f t="shared" si="4"/>
        <v/>
      </c>
      <c r="O36" s="139" t="s">
        <v>122</v>
      </c>
      <c r="P36" s="138" t="str">
        <f t="shared" si="5"/>
        <v/>
      </c>
      <c r="Q36" s="139" t="s">
        <v>122</v>
      </c>
      <c r="R36" s="138" t="str">
        <f t="shared" si="6"/>
        <v/>
      </c>
      <c r="S36" s="140" t="s">
        <v>122</v>
      </c>
      <c r="T36" s="138" t="str">
        <f t="shared" si="7"/>
        <v/>
      </c>
      <c r="U36" s="140" t="s">
        <v>122</v>
      </c>
      <c r="V36" s="138" t="str">
        <f t="shared" si="8"/>
        <v/>
      </c>
      <c r="W36" s="328" t="s">
        <v>122</v>
      </c>
      <c r="X36" s="141" t="str">
        <f t="shared" si="9"/>
        <v/>
      </c>
      <c r="Y36" s="328" t="s">
        <v>122</v>
      </c>
      <c r="Z36" s="141" t="str">
        <f t="shared" si="10"/>
        <v/>
      </c>
      <c r="AA36" s="328" t="s">
        <v>122</v>
      </c>
      <c r="AB36" s="141" t="str">
        <f t="shared" si="11"/>
        <v/>
      </c>
      <c r="AC36" s="328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3"/>
        <v>-</v>
      </c>
      <c r="AH36" s="1005"/>
      <c r="AI36" s="1006" t="str">
        <f t="shared" si="14"/>
        <v>-</v>
      </c>
      <c r="AJ36" s="1005"/>
      <c r="AK36" s="1006" t="str">
        <f t="shared" si="15"/>
        <v>-</v>
      </c>
      <c r="AL36" s="1005"/>
      <c r="AM36" s="301" t="str">
        <f t="shared" si="12"/>
        <v>-</v>
      </c>
      <c r="AN36" s="307"/>
      <c r="AO36" s="308"/>
      <c r="AP36" s="308"/>
    </row>
    <row r="37" spans="1:42" s="21" customFormat="1" ht="12.95" customHeight="1" x14ac:dyDescent="0.15">
      <c r="A37" s="984"/>
      <c r="B37" s="328">
        <v>27</v>
      </c>
      <c r="C37" s="40"/>
      <c r="D37" s="26" t="s">
        <v>33</v>
      </c>
      <c r="E37" s="1" t="s">
        <v>104</v>
      </c>
      <c r="F37" s="75" t="str">
        <f t="shared" si="0"/>
        <v/>
      </c>
      <c r="G37" s="328" t="s">
        <v>122</v>
      </c>
      <c r="H37" s="138" t="str">
        <f t="shared" si="1"/>
        <v/>
      </c>
      <c r="I37" s="328" t="s">
        <v>122</v>
      </c>
      <c r="J37" s="138" t="str">
        <f t="shared" si="2"/>
        <v/>
      </c>
      <c r="K37" s="139" t="s">
        <v>122</v>
      </c>
      <c r="L37" s="138" t="str">
        <f t="shared" si="3"/>
        <v/>
      </c>
      <c r="M37" s="139" t="s">
        <v>122</v>
      </c>
      <c r="N37" s="138" t="str">
        <f t="shared" si="4"/>
        <v/>
      </c>
      <c r="O37" s="139" t="s">
        <v>122</v>
      </c>
      <c r="P37" s="138" t="str">
        <f t="shared" si="5"/>
        <v/>
      </c>
      <c r="Q37" s="139" t="s">
        <v>122</v>
      </c>
      <c r="R37" s="138" t="str">
        <f t="shared" si="6"/>
        <v/>
      </c>
      <c r="S37" s="140" t="s">
        <v>122</v>
      </c>
      <c r="T37" s="138" t="str">
        <f t="shared" si="7"/>
        <v/>
      </c>
      <c r="U37" s="140" t="s">
        <v>122</v>
      </c>
      <c r="V37" s="138" t="str">
        <f t="shared" si="8"/>
        <v/>
      </c>
      <c r="W37" s="328" t="s">
        <v>122</v>
      </c>
      <c r="X37" s="141" t="str">
        <f t="shared" si="9"/>
        <v/>
      </c>
      <c r="Y37" s="328" t="s">
        <v>122</v>
      </c>
      <c r="Z37" s="141" t="str">
        <f t="shared" si="10"/>
        <v/>
      </c>
      <c r="AA37" s="328" t="s">
        <v>122</v>
      </c>
      <c r="AB37" s="141" t="str">
        <f t="shared" si="11"/>
        <v/>
      </c>
      <c r="AC37" s="328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3"/>
        <v>-</v>
      </c>
      <c r="AH37" s="1005"/>
      <c r="AI37" s="1006" t="str">
        <f t="shared" si="14"/>
        <v>-</v>
      </c>
      <c r="AJ37" s="1005"/>
      <c r="AK37" s="1006" t="str">
        <f t="shared" si="15"/>
        <v>-</v>
      </c>
      <c r="AL37" s="1005"/>
      <c r="AM37" s="301" t="str">
        <f t="shared" si="12"/>
        <v>-</v>
      </c>
      <c r="AN37" s="307"/>
      <c r="AO37" s="308"/>
      <c r="AP37" s="308"/>
    </row>
    <row r="38" spans="1:42" s="21" customFormat="1" ht="12.95" customHeight="1" x14ac:dyDescent="0.15">
      <c r="A38" s="984"/>
      <c r="B38" s="328">
        <v>28</v>
      </c>
      <c r="C38" s="40"/>
      <c r="D38" s="26" t="s">
        <v>34</v>
      </c>
      <c r="E38" s="1" t="s">
        <v>104</v>
      </c>
      <c r="F38" s="75" t="str">
        <f t="shared" si="0"/>
        <v/>
      </c>
      <c r="G38" s="328" t="s">
        <v>122</v>
      </c>
      <c r="H38" s="138" t="str">
        <f t="shared" si="1"/>
        <v/>
      </c>
      <c r="I38" s="328" t="s">
        <v>122</v>
      </c>
      <c r="J38" s="138" t="str">
        <f t="shared" si="2"/>
        <v/>
      </c>
      <c r="K38" s="139" t="s">
        <v>122</v>
      </c>
      <c r="L38" s="138" t="str">
        <f t="shared" si="3"/>
        <v/>
      </c>
      <c r="M38" s="139" t="s">
        <v>122</v>
      </c>
      <c r="N38" s="138" t="str">
        <f t="shared" si="4"/>
        <v/>
      </c>
      <c r="O38" s="139" t="s">
        <v>122</v>
      </c>
      <c r="P38" s="138" t="str">
        <f t="shared" si="5"/>
        <v/>
      </c>
      <c r="Q38" s="139" t="s">
        <v>122</v>
      </c>
      <c r="R38" s="138" t="str">
        <f t="shared" si="6"/>
        <v/>
      </c>
      <c r="S38" s="140" t="s">
        <v>122</v>
      </c>
      <c r="T38" s="138" t="str">
        <f t="shared" si="7"/>
        <v/>
      </c>
      <c r="U38" s="140" t="s">
        <v>122</v>
      </c>
      <c r="V38" s="138" t="str">
        <f t="shared" si="8"/>
        <v/>
      </c>
      <c r="W38" s="328" t="s">
        <v>122</v>
      </c>
      <c r="X38" s="141" t="str">
        <f t="shared" si="9"/>
        <v/>
      </c>
      <c r="Y38" s="328" t="s">
        <v>122</v>
      </c>
      <c r="Z38" s="141" t="str">
        <f t="shared" si="10"/>
        <v/>
      </c>
      <c r="AA38" s="328" t="s">
        <v>122</v>
      </c>
      <c r="AB38" s="141" t="str">
        <f t="shared" si="11"/>
        <v/>
      </c>
      <c r="AC38" s="328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3"/>
        <v>-</v>
      </c>
      <c r="AH38" s="1005"/>
      <c r="AI38" s="1006" t="str">
        <f t="shared" si="14"/>
        <v>-</v>
      </c>
      <c r="AJ38" s="1005"/>
      <c r="AK38" s="1006" t="str">
        <f t="shared" si="15"/>
        <v>-</v>
      </c>
      <c r="AL38" s="1005"/>
      <c r="AM38" s="301" t="str">
        <f t="shared" si="12"/>
        <v>-</v>
      </c>
      <c r="AN38" s="307"/>
      <c r="AO38" s="308"/>
      <c r="AP38" s="308"/>
    </row>
    <row r="39" spans="1:42" s="21" customFormat="1" ht="12.95" customHeight="1" x14ac:dyDescent="0.15">
      <c r="A39" s="984"/>
      <c r="B39" s="328">
        <v>29</v>
      </c>
      <c r="C39" s="40"/>
      <c r="D39" s="26" t="s">
        <v>35</v>
      </c>
      <c r="E39" s="1" t="s">
        <v>104</v>
      </c>
      <c r="F39" s="75" t="str">
        <f t="shared" si="0"/>
        <v/>
      </c>
      <c r="G39" s="328" t="s">
        <v>122</v>
      </c>
      <c r="H39" s="138" t="str">
        <f t="shared" si="1"/>
        <v/>
      </c>
      <c r="I39" s="328" t="s">
        <v>122</v>
      </c>
      <c r="J39" s="138" t="str">
        <f t="shared" si="2"/>
        <v/>
      </c>
      <c r="K39" s="139" t="s">
        <v>122</v>
      </c>
      <c r="L39" s="138" t="str">
        <f t="shared" si="3"/>
        <v/>
      </c>
      <c r="M39" s="139" t="s">
        <v>122</v>
      </c>
      <c r="N39" s="138" t="str">
        <f t="shared" si="4"/>
        <v/>
      </c>
      <c r="O39" s="139" t="s">
        <v>122</v>
      </c>
      <c r="P39" s="138" t="str">
        <f t="shared" si="5"/>
        <v/>
      </c>
      <c r="Q39" s="139" t="s">
        <v>122</v>
      </c>
      <c r="R39" s="138" t="str">
        <f t="shared" si="6"/>
        <v/>
      </c>
      <c r="S39" s="140" t="s">
        <v>122</v>
      </c>
      <c r="T39" s="138" t="str">
        <f t="shared" si="7"/>
        <v/>
      </c>
      <c r="U39" s="140" t="s">
        <v>122</v>
      </c>
      <c r="V39" s="138" t="str">
        <f t="shared" si="8"/>
        <v/>
      </c>
      <c r="W39" s="328" t="s">
        <v>122</v>
      </c>
      <c r="X39" s="141" t="str">
        <f t="shared" si="9"/>
        <v/>
      </c>
      <c r="Y39" s="328" t="s">
        <v>122</v>
      </c>
      <c r="Z39" s="141" t="str">
        <f t="shared" si="10"/>
        <v/>
      </c>
      <c r="AA39" s="328" t="s">
        <v>122</v>
      </c>
      <c r="AB39" s="141" t="str">
        <f t="shared" si="11"/>
        <v/>
      </c>
      <c r="AC39" s="328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3"/>
        <v>-</v>
      </c>
      <c r="AH39" s="1005"/>
      <c r="AI39" s="1006" t="str">
        <f t="shared" si="14"/>
        <v>-</v>
      </c>
      <c r="AJ39" s="1005"/>
      <c r="AK39" s="1006" t="str">
        <f t="shared" si="15"/>
        <v>-</v>
      </c>
      <c r="AL39" s="1005"/>
      <c r="AM39" s="301" t="str">
        <f t="shared" si="12"/>
        <v>-</v>
      </c>
      <c r="AN39" s="307"/>
      <c r="AO39" s="308"/>
      <c r="AP39" s="308"/>
    </row>
    <row r="40" spans="1:42" s="21" customFormat="1" ht="12.95" customHeight="1" x14ac:dyDescent="0.15">
      <c r="A40" s="984"/>
      <c r="B40" s="328">
        <v>30</v>
      </c>
      <c r="C40" s="40"/>
      <c r="D40" s="26" t="s">
        <v>36</v>
      </c>
      <c r="E40" s="1" t="s">
        <v>104</v>
      </c>
      <c r="F40" s="75" t="str">
        <f t="shared" si="0"/>
        <v/>
      </c>
      <c r="G40" s="328" t="s">
        <v>122</v>
      </c>
      <c r="H40" s="138" t="str">
        <f t="shared" si="1"/>
        <v/>
      </c>
      <c r="I40" s="328" t="s">
        <v>122</v>
      </c>
      <c r="J40" s="138" t="str">
        <f t="shared" si="2"/>
        <v/>
      </c>
      <c r="K40" s="139" t="s">
        <v>122</v>
      </c>
      <c r="L40" s="138" t="str">
        <f t="shared" si="3"/>
        <v/>
      </c>
      <c r="M40" s="139" t="s">
        <v>122</v>
      </c>
      <c r="N40" s="138" t="str">
        <f t="shared" si="4"/>
        <v/>
      </c>
      <c r="O40" s="139" t="s">
        <v>122</v>
      </c>
      <c r="P40" s="138" t="str">
        <f t="shared" si="5"/>
        <v/>
      </c>
      <c r="Q40" s="139" t="s">
        <v>122</v>
      </c>
      <c r="R40" s="138" t="str">
        <f t="shared" si="6"/>
        <v/>
      </c>
      <c r="S40" s="140" t="s">
        <v>122</v>
      </c>
      <c r="T40" s="138" t="str">
        <f t="shared" si="7"/>
        <v/>
      </c>
      <c r="U40" s="140" t="s">
        <v>122</v>
      </c>
      <c r="V40" s="138" t="str">
        <f t="shared" si="8"/>
        <v/>
      </c>
      <c r="W40" s="328" t="s">
        <v>122</v>
      </c>
      <c r="X40" s="141" t="str">
        <f t="shared" si="9"/>
        <v/>
      </c>
      <c r="Y40" s="328" t="s">
        <v>122</v>
      </c>
      <c r="Z40" s="141" t="str">
        <f t="shared" si="10"/>
        <v/>
      </c>
      <c r="AA40" s="328" t="s">
        <v>122</v>
      </c>
      <c r="AB40" s="141" t="str">
        <f t="shared" si="11"/>
        <v/>
      </c>
      <c r="AC40" s="328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3"/>
        <v>-</v>
      </c>
      <c r="AH40" s="1005"/>
      <c r="AI40" s="1006" t="str">
        <f t="shared" si="14"/>
        <v>-</v>
      </c>
      <c r="AJ40" s="1005"/>
      <c r="AK40" s="1006" t="str">
        <f t="shared" si="15"/>
        <v>-</v>
      </c>
      <c r="AL40" s="1005"/>
      <c r="AM40" s="301" t="str">
        <f t="shared" si="12"/>
        <v>-</v>
      </c>
      <c r="AN40" s="307"/>
      <c r="AO40" s="308"/>
      <c r="AP40" s="308"/>
    </row>
    <row r="41" spans="1:42" s="21" customFormat="1" ht="12.95" customHeight="1" x14ac:dyDescent="0.15">
      <c r="A41" s="984"/>
      <c r="B41" s="328">
        <v>31</v>
      </c>
      <c r="C41" s="40"/>
      <c r="D41" s="26" t="s">
        <v>37</v>
      </c>
      <c r="E41" s="1" t="s">
        <v>104</v>
      </c>
      <c r="F41" s="75" t="str">
        <f t="shared" si="0"/>
        <v/>
      </c>
      <c r="G41" s="328" t="s">
        <v>122</v>
      </c>
      <c r="H41" s="138" t="str">
        <f t="shared" si="1"/>
        <v/>
      </c>
      <c r="I41" s="328" t="s">
        <v>122</v>
      </c>
      <c r="J41" s="138" t="str">
        <f t="shared" si="2"/>
        <v/>
      </c>
      <c r="K41" s="139" t="s">
        <v>122</v>
      </c>
      <c r="L41" s="138" t="str">
        <f t="shared" si="3"/>
        <v/>
      </c>
      <c r="M41" s="139" t="s">
        <v>122</v>
      </c>
      <c r="N41" s="138" t="str">
        <f t="shared" si="4"/>
        <v/>
      </c>
      <c r="O41" s="139" t="s">
        <v>122</v>
      </c>
      <c r="P41" s="138" t="str">
        <f t="shared" si="5"/>
        <v/>
      </c>
      <c r="Q41" s="139" t="s">
        <v>122</v>
      </c>
      <c r="R41" s="138" t="str">
        <f t="shared" si="6"/>
        <v/>
      </c>
      <c r="S41" s="140" t="s">
        <v>122</v>
      </c>
      <c r="T41" s="138" t="str">
        <f t="shared" si="7"/>
        <v/>
      </c>
      <c r="U41" s="140" t="s">
        <v>122</v>
      </c>
      <c r="V41" s="138" t="str">
        <f t="shared" si="8"/>
        <v/>
      </c>
      <c r="W41" s="328" t="s">
        <v>122</v>
      </c>
      <c r="X41" s="141" t="str">
        <f t="shared" si="9"/>
        <v/>
      </c>
      <c r="Y41" s="328" t="s">
        <v>122</v>
      </c>
      <c r="Z41" s="141" t="str">
        <f t="shared" si="10"/>
        <v/>
      </c>
      <c r="AA41" s="328" t="s">
        <v>122</v>
      </c>
      <c r="AB41" s="141" t="str">
        <f t="shared" si="11"/>
        <v/>
      </c>
      <c r="AC41" s="328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3"/>
        <v>-</v>
      </c>
      <c r="AH41" s="1005"/>
      <c r="AI41" s="1006" t="str">
        <f t="shared" si="14"/>
        <v>-</v>
      </c>
      <c r="AJ41" s="1005"/>
      <c r="AK41" s="1006" t="str">
        <f t="shared" si="15"/>
        <v>-</v>
      </c>
      <c r="AL41" s="1005"/>
      <c r="AM41" s="301" t="str">
        <f t="shared" si="12"/>
        <v>-</v>
      </c>
      <c r="AN41" s="307"/>
      <c r="AO41" s="308"/>
      <c r="AP41" s="308"/>
    </row>
    <row r="42" spans="1:42" s="202" customFormat="1" ht="12.95" customHeight="1" x14ac:dyDescent="0.15">
      <c r="A42" s="984"/>
      <c r="B42" s="328">
        <v>32</v>
      </c>
      <c r="C42" s="341"/>
      <c r="D42" s="192" t="s">
        <v>38</v>
      </c>
      <c r="E42" s="193" t="s">
        <v>104</v>
      </c>
      <c r="F42" s="194" t="str">
        <f t="shared" si="0"/>
        <v/>
      </c>
      <c r="G42" s="340" t="s">
        <v>122</v>
      </c>
      <c r="H42" s="203">
        <f t="shared" si="1"/>
        <v>0.01</v>
      </c>
      <c r="I42" s="340" t="s">
        <v>139</v>
      </c>
      <c r="J42" s="195" t="str">
        <f t="shared" si="2"/>
        <v/>
      </c>
      <c r="K42" s="196"/>
      <c r="L42" s="195">
        <f t="shared" si="3"/>
        <v>0.01</v>
      </c>
      <c r="M42" s="196" t="s">
        <v>139</v>
      </c>
      <c r="N42" s="195" t="str">
        <f t="shared" si="4"/>
        <v/>
      </c>
      <c r="O42" s="196" t="s">
        <v>122</v>
      </c>
      <c r="P42" s="195" t="str">
        <f t="shared" si="5"/>
        <v/>
      </c>
      <c r="Q42" s="196" t="s">
        <v>122</v>
      </c>
      <c r="R42" s="195">
        <f t="shared" si="6"/>
        <v>0.01</v>
      </c>
      <c r="S42" s="198" t="s">
        <v>139</v>
      </c>
      <c r="T42" s="195" t="str">
        <f t="shared" si="7"/>
        <v/>
      </c>
      <c r="U42" s="198" t="s">
        <v>122</v>
      </c>
      <c r="V42" s="195" t="str">
        <f t="shared" si="8"/>
        <v/>
      </c>
      <c r="W42" s="340" t="s">
        <v>122</v>
      </c>
      <c r="X42" s="199" t="str">
        <f t="shared" si="9"/>
        <v/>
      </c>
      <c r="Y42" s="340" t="s">
        <v>122</v>
      </c>
      <c r="Z42" s="199">
        <f t="shared" si="10"/>
        <v>0.01</v>
      </c>
      <c r="AA42" s="340" t="s">
        <v>139</v>
      </c>
      <c r="AB42" s="199" t="str">
        <f t="shared" si="11"/>
        <v/>
      </c>
      <c r="AC42" s="340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3"/>
        <v>&lt;0.01</v>
      </c>
      <c r="AH42" s="1109"/>
      <c r="AI42" s="1110" t="str">
        <f t="shared" si="14"/>
        <v>-</v>
      </c>
      <c r="AJ42" s="1109"/>
      <c r="AK42" s="1110" t="str">
        <f t="shared" si="15"/>
        <v>-</v>
      </c>
      <c r="AL42" s="1109"/>
      <c r="AM42" s="301">
        <f t="shared" si="12"/>
        <v>4</v>
      </c>
      <c r="AN42" s="318"/>
      <c r="AO42" s="319"/>
      <c r="AP42" s="319"/>
    </row>
    <row r="43" spans="1:42" s="202" customFormat="1" ht="12.95" customHeight="1" x14ac:dyDescent="0.15">
      <c r="A43" s="984"/>
      <c r="B43" s="328">
        <v>33</v>
      </c>
      <c r="C43" s="341"/>
      <c r="D43" s="192" t="s">
        <v>39</v>
      </c>
      <c r="E43" s="193" t="s">
        <v>104</v>
      </c>
      <c r="F43" s="194">
        <f t="shared" si="0"/>
        <v>0.14000000000000001</v>
      </c>
      <c r="G43" s="340">
        <v>0.14000000000000001</v>
      </c>
      <c r="H43" s="195">
        <f t="shared" si="1"/>
        <v>0.21</v>
      </c>
      <c r="I43" s="340">
        <v>0.21</v>
      </c>
      <c r="J43" s="195">
        <f t="shared" si="2"/>
        <v>0.12</v>
      </c>
      <c r="K43" s="196">
        <v>0.12</v>
      </c>
      <c r="L43" s="195">
        <f t="shared" si="3"/>
        <v>0.06</v>
      </c>
      <c r="M43" s="196">
        <v>0.06</v>
      </c>
      <c r="N43" s="195">
        <f t="shared" si="4"/>
        <v>0.06</v>
      </c>
      <c r="O43" s="196">
        <v>0.06</v>
      </c>
      <c r="P43" s="195">
        <f t="shared" si="5"/>
        <v>7.0000000000000007E-2</v>
      </c>
      <c r="Q43" s="196">
        <v>7.0000000000000007E-2</v>
      </c>
      <c r="R43" s="195">
        <f t="shared" si="6"/>
        <v>0.05</v>
      </c>
      <c r="S43" s="198">
        <v>0.05</v>
      </c>
      <c r="T43" s="197">
        <f t="shared" si="7"/>
        <v>0.04</v>
      </c>
      <c r="U43" s="198">
        <v>0.04</v>
      </c>
      <c r="V43" s="203">
        <f t="shared" si="8"/>
        <v>0.3</v>
      </c>
      <c r="W43" s="340">
        <v>0.3</v>
      </c>
      <c r="X43" s="199">
        <f t="shared" si="9"/>
        <v>7.0000000000000007E-2</v>
      </c>
      <c r="Y43" s="340">
        <v>7.0000000000000007E-2</v>
      </c>
      <c r="Z43" s="199">
        <f t="shared" si="10"/>
        <v>0.09</v>
      </c>
      <c r="AA43" s="340">
        <v>0.09</v>
      </c>
      <c r="AB43" s="199">
        <f t="shared" si="11"/>
        <v>0.1</v>
      </c>
      <c r="AC43" s="201">
        <v>0.1</v>
      </c>
      <c r="AD43" s="194">
        <f ca="1">OFFSET(V43,0,1)</f>
        <v>0.3</v>
      </c>
      <c r="AE43" s="120">
        <f ca="1">OFFSET(T43,0,1)</f>
        <v>0.04</v>
      </c>
      <c r="AF43" s="120">
        <f t="shared" ref="AF43:AF44" si="18">AVERAGE(F43:AC43)</f>
        <v>0.10916666666666668</v>
      </c>
      <c r="AG43" s="1108">
        <f t="shared" ca="1" si="13"/>
        <v>0.3</v>
      </c>
      <c r="AH43" s="1109"/>
      <c r="AI43" s="1110">
        <f t="shared" ca="1" si="14"/>
        <v>0.04</v>
      </c>
      <c r="AJ43" s="1109"/>
      <c r="AK43" s="1110">
        <f t="shared" si="15"/>
        <v>0.10916666666666668</v>
      </c>
      <c r="AL43" s="1109"/>
      <c r="AM43" s="301">
        <f t="shared" si="12"/>
        <v>12</v>
      </c>
      <c r="AN43" s="318"/>
      <c r="AO43" s="319"/>
      <c r="AP43" s="319"/>
    </row>
    <row r="44" spans="1:42" s="202" customFormat="1" ht="12.95" customHeight="1" x14ac:dyDescent="0.15">
      <c r="A44" s="984"/>
      <c r="B44" s="328">
        <v>34</v>
      </c>
      <c r="C44" s="341"/>
      <c r="D44" s="192" t="s">
        <v>40</v>
      </c>
      <c r="E44" s="193" t="s">
        <v>104</v>
      </c>
      <c r="F44" s="194">
        <f t="shared" si="0"/>
        <v>0.28999999999999998</v>
      </c>
      <c r="G44" s="340">
        <v>0.28999999999999998</v>
      </c>
      <c r="H44" s="195">
        <f t="shared" si="1"/>
        <v>0.37</v>
      </c>
      <c r="I44" s="340">
        <v>0.37</v>
      </c>
      <c r="J44" s="195">
        <f t="shared" si="2"/>
        <v>0.37</v>
      </c>
      <c r="K44" s="196">
        <v>0.37</v>
      </c>
      <c r="L44" s="195">
        <f t="shared" si="3"/>
        <v>0.32</v>
      </c>
      <c r="M44" s="196">
        <v>0.32</v>
      </c>
      <c r="N44" s="197">
        <f t="shared" si="4"/>
        <v>0.26</v>
      </c>
      <c r="O44" s="196">
        <v>0.26</v>
      </c>
      <c r="P44" s="195">
        <f t="shared" si="5"/>
        <v>0.28000000000000003</v>
      </c>
      <c r="Q44" s="196">
        <v>0.28000000000000003</v>
      </c>
      <c r="R44" s="195">
        <f t="shared" si="6"/>
        <v>0.28999999999999998</v>
      </c>
      <c r="S44" s="198">
        <v>0.28999999999999998</v>
      </c>
      <c r="T44" s="195">
        <f t="shared" si="7"/>
        <v>0.26</v>
      </c>
      <c r="U44" s="198">
        <v>0.26</v>
      </c>
      <c r="V44" s="203">
        <f t="shared" si="8"/>
        <v>0.52</v>
      </c>
      <c r="W44" s="340">
        <v>0.52</v>
      </c>
      <c r="X44" s="199">
        <f t="shared" si="9"/>
        <v>0.37</v>
      </c>
      <c r="Y44" s="340">
        <v>0.37</v>
      </c>
      <c r="Z44" s="199">
        <f t="shared" si="10"/>
        <v>0.37</v>
      </c>
      <c r="AA44" s="340">
        <v>0.37</v>
      </c>
      <c r="AB44" s="199">
        <f t="shared" si="11"/>
        <v>0.28999999999999998</v>
      </c>
      <c r="AC44" s="201">
        <v>0.28999999999999998</v>
      </c>
      <c r="AD44" s="194">
        <f ca="1">OFFSET(V44,0,1)</f>
        <v>0.52</v>
      </c>
      <c r="AE44" s="120">
        <f ca="1">OFFSET(N44,0,1)</f>
        <v>0.26</v>
      </c>
      <c r="AF44" s="120">
        <f t="shared" si="18"/>
        <v>0.33250000000000002</v>
      </c>
      <c r="AG44" s="1108">
        <f t="shared" ca="1" si="13"/>
        <v>0.52</v>
      </c>
      <c r="AH44" s="1109"/>
      <c r="AI44" s="1110">
        <f t="shared" ca="1" si="14"/>
        <v>0.26</v>
      </c>
      <c r="AJ44" s="1109"/>
      <c r="AK44" s="1110">
        <f t="shared" si="15"/>
        <v>0.33250000000000002</v>
      </c>
      <c r="AL44" s="1109"/>
      <c r="AM44" s="301">
        <f t="shared" si="12"/>
        <v>12</v>
      </c>
      <c r="AN44" s="318"/>
      <c r="AO44" s="319"/>
      <c r="AP44" s="319"/>
    </row>
    <row r="45" spans="1:42" s="202" customFormat="1" ht="12.95" customHeight="1" x14ac:dyDescent="0.15">
      <c r="A45" s="984"/>
      <c r="B45" s="328">
        <v>35</v>
      </c>
      <c r="C45" s="341"/>
      <c r="D45" s="192" t="s">
        <v>41</v>
      </c>
      <c r="E45" s="193" t="s">
        <v>104</v>
      </c>
      <c r="F45" s="194" t="str">
        <f t="shared" si="0"/>
        <v/>
      </c>
      <c r="G45" s="340" t="s">
        <v>122</v>
      </c>
      <c r="H45" s="203">
        <f t="shared" si="1"/>
        <v>0.01</v>
      </c>
      <c r="I45" s="340" t="s">
        <v>139</v>
      </c>
      <c r="J45" s="195" t="str">
        <f t="shared" si="2"/>
        <v/>
      </c>
      <c r="K45" s="196" t="s">
        <v>122</v>
      </c>
      <c r="L45" s="195">
        <f t="shared" si="3"/>
        <v>0.01</v>
      </c>
      <c r="M45" s="196" t="s">
        <v>139</v>
      </c>
      <c r="N45" s="195" t="str">
        <f t="shared" si="4"/>
        <v/>
      </c>
      <c r="O45" s="196" t="s">
        <v>122</v>
      </c>
      <c r="P45" s="195" t="str">
        <f t="shared" si="5"/>
        <v/>
      </c>
      <c r="Q45" s="196" t="s">
        <v>122</v>
      </c>
      <c r="R45" s="195">
        <f t="shared" si="6"/>
        <v>0.01</v>
      </c>
      <c r="S45" s="198" t="s">
        <v>139</v>
      </c>
      <c r="T45" s="195" t="str">
        <f t="shared" si="7"/>
        <v/>
      </c>
      <c r="U45" s="198" t="s">
        <v>122</v>
      </c>
      <c r="V45" s="195" t="str">
        <f t="shared" si="8"/>
        <v/>
      </c>
      <c r="W45" s="340" t="s">
        <v>122</v>
      </c>
      <c r="X45" s="199" t="str">
        <f t="shared" si="9"/>
        <v/>
      </c>
      <c r="Y45" s="340" t="s">
        <v>122</v>
      </c>
      <c r="Z45" s="199">
        <f t="shared" si="10"/>
        <v>0.01</v>
      </c>
      <c r="AA45" s="340" t="s">
        <v>139</v>
      </c>
      <c r="AB45" s="199" t="str">
        <f t="shared" si="11"/>
        <v/>
      </c>
      <c r="AC45" s="340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3"/>
        <v>&lt;0.01</v>
      </c>
      <c r="AH45" s="1109"/>
      <c r="AI45" s="1110" t="str">
        <f t="shared" si="14"/>
        <v>-</v>
      </c>
      <c r="AJ45" s="1109"/>
      <c r="AK45" s="1110" t="str">
        <f t="shared" si="15"/>
        <v>-</v>
      </c>
      <c r="AL45" s="1109"/>
      <c r="AM45" s="301">
        <f t="shared" si="12"/>
        <v>4</v>
      </c>
      <c r="AN45" s="318"/>
      <c r="AO45" s="319"/>
      <c r="AP45" s="319"/>
    </row>
    <row r="46" spans="1:42" s="72" customFormat="1" ht="12.95" customHeight="1" x14ac:dyDescent="0.15">
      <c r="A46" s="984"/>
      <c r="B46" s="328">
        <v>36</v>
      </c>
      <c r="C46" s="343"/>
      <c r="D46" s="70" t="s">
        <v>42</v>
      </c>
      <c r="E46" s="71" t="s">
        <v>104</v>
      </c>
      <c r="F46" s="204" t="str">
        <f t="shared" si="0"/>
        <v/>
      </c>
      <c r="G46" s="342" t="s">
        <v>122</v>
      </c>
      <c r="H46" s="212">
        <f t="shared" si="1"/>
        <v>6</v>
      </c>
      <c r="I46" s="342">
        <v>6</v>
      </c>
      <c r="J46" s="206" t="str">
        <f t="shared" si="2"/>
        <v/>
      </c>
      <c r="K46" s="207" t="s">
        <v>122</v>
      </c>
      <c r="L46" s="206">
        <f t="shared" si="3"/>
        <v>9.5</v>
      </c>
      <c r="M46" s="207">
        <v>9.5</v>
      </c>
      <c r="N46" s="206" t="str">
        <f t="shared" si="4"/>
        <v/>
      </c>
      <c r="O46" s="207" t="s">
        <v>122</v>
      </c>
      <c r="P46" s="206" t="str">
        <f t="shared" si="5"/>
        <v/>
      </c>
      <c r="Q46" s="207" t="s">
        <v>122</v>
      </c>
      <c r="R46" s="206">
        <f t="shared" si="6"/>
        <v>10.8</v>
      </c>
      <c r="S46" s="208">
        <v>10.8</v>
      </c>
      <c r="T46" s="206" t="str">
        <f t="shared" si="7"/>
        <v/>
      </c>
      <c r="U46" s="208" t="s">
        <v>122</v>
      </c>
      <c r="V46" s="206" t="str">
        <f t="shared" si="8"/>
        <v/>
      </c>
      <c r="W46" s="342" t="s">
        <v>122</v>
      </c>
      <c r="X46" s="209" t="str">
        <f t="shared" si="9"/>
        <v/>
      </c>
      <c r="Y46" s="342" t="s">
        <v>122</v>
      </c>
      <c r="Z46" s="213">
        <f t="shared" si="10"/>
        <v>13.8</v>
      </c>
      <c r="AA46" s="342">
        <v>13.8</v>
      </c>
      <c r="AB46" s="209" t="str">
        <f t="shared" si="11"/>
        <v/>
      </c>
      <c r="AC46" s="342" t="s">
        <v>122</v>
      </c>
      <c r="AD46" s="204">
        <f ca="1">OFFSET(Z46,0,1)</f>
        <v>13.8</v>
      </c>
      <c r="AE46" s="121">
        <f ca="1">OFFSET(H46,0,1)</f>
        <v>6</v>
      </c>
      <c r="AF46" s="121">
        <f t="shared" ref="AF46:AF50" si="19">AVERAGE(F46:AC46)</f>
        <v>10.024999999999999</v>
      </c>
      <c r="AG46" s="1085">
        <f t="shared" ca="1" si="13"/>
        <v>13.8</v>
      </c>
      <c r="AH46" s="1086"/>
      <c r="AI46" s="1087">
        <f t="shared" ca="1" si="14"/>
        <v>6</v>
      </c>
      <c r="AJ46" s="1086"/>
      <c r="AK46" s="1087">
        <f t="shared" si="15"/>
        <v>10.024999999999999</v>
      </c>
      <c r="AL46" s="1086"/>
      <c r="AM46" s="301">
        <f t="shared" si="12"/>
        <v>4</v>
      </c>
      <c r="AN46" s="309"/>
      <c r="AO46" s="310"/>
      <c r="AP46" s="310"/>
    </row>
    <row r="47" spans="1:42" s="189" customFormat="1" ht="12.95" customHeight="1" x14ac:dyDescent="0.15">
      <c r="A47" s="984"/>
      <c r="B47" s="328">
        <v>37</v>
      </c>
      <c r="C47" s="337"/>
      <c r="D47" s="180" t="s">
        <v>43</v>
      </c>
      <c r="E47" s="181" t="s">
        <v>104</v>
      </c>
      <c r="F47" s="214">
        <f t="shared" si="0"/>
        <v>2.9000000000000001E-2</v>
      </c>
      <c r="G47" s="336">
        <v>2.9000000000000001E-2</v>
      </c>
      <c r="H47" s="184">
        <f t="shared" si="1"/>
        <v>2.9000000000000001E-2</v>
      </c>
      <c r="I47" s="336">
        <v>2.9000000000000001E-2</v>
      </c>
      <c r="J47" s="184">
        <f t="shared" si="2"/>
        <v>5.3999999999999999E-2</v>
      </c>
      <c r="K47" s="185">
        <v>5.3999999999999999E-2</v>
      </c>
      <c r="L47" s="184">
        <f t="shared" si="3"/>
        <v>4.3999999999999997E-2</v>
      </c>
      <c r="M47" s="185">
        <v>4.3999999999999997E-2</v>
      </c>
      <c r="N47" s="184">
        <f t="shared" si="4"/>
        <v>3.2000000000000001E-2</v>
      </c>
      <c r="O47" s="185">
        <v>3.2000000000000001E-2</v>
      </c>
      <c r="P47" s="184">
        <f t="shared" si="5"/>
        <v>3.5999999999999997E-2</v>
      </c>
      <c r="Q47" s="185">
        <v>3.5999999999999997E-2</v>
      </c>
      <c r="R47" s="184">
        <f t="shared" si="6"/>
        <v>7.1999999999999995E-2</v>
      </c>
      <c r="S47" s="186">
        <v>7.1999999999999995E-2</v>
      </c>
      <c r="T47" s="184">
        <f t="shared" si="7"/>
        <v>8.2000000000000003E-2</v>
      </c>
      <c r="U47" s="186">
        <v>8.2000000000000003E-2</v>
      </c>
      <c r="V47" s="184">
        <f t="shared" si="8"/>
        <v>3.5000000000000003E-2</v>
      </c>
      <c r="W47" s="336">
        <v>3.5000000000000003E-2</v>
      </c>
      <c r="X47" s="191">
        <f t="shared" si="9"/>
        <v>0.12</v>
      </c>
      <c r="Y47" s="336">
        <v>0.12</v>
      </c>
      <c r="Z47" s="187">
        <f t="shared" si="10"/>
        <v>0.12</v>
      </c>
      <c r="AA47" s="336">
        <v>0.12</v>
      </c>
      <c r="AB47" s="187">
        <f t="shared" si="11"/>
        <v>6.5000000000000002E-2</v>
      </c>
      <c r="AC47" s="188">
        <v>6.5000000000000002E-2</v>
      </c>
      <c r="AD47" s="182">
        <f ca="1">OFFSET(X47,0,1)</f>
        <v>0.12</v>
      </c>
      <c r="AE47" s="119">
        <f ca="1">OFFSET(F47,0,1)</f>
        <v>2.9000000000000001E-2</v>
      </c>
      <c r="AF47" s="119">
        <f t="shared" si="19"/>
        <v>5.9833333333333329E-2</v>
      </c>
      <c r="AG47" s="1007">
        <f t="shared" ca="1" si="13"/>
        <v>0.12</v>
      </c>
      <c r="AH47" s="1008"/>
      <c r="AI47" s="1084">
        <f t="shared" ca="1" si="14"/>
        <v>2.9000000000000001E-2</v>
      </c>
      <c r="AJ47" s="1008"/>
      <c r="AK47" s="1084">
        <f t="shared" si="15"/>
        <v>5.9833333333333329E-2</v>
      </c>
      <c r="AL47" s="1008"/>
      <c r="AM47" s="301">
        <f t="shared" si="12"/>
        <v>12</v>
      </c>
      <c r="AN47" s="316"/>
      <c r="AO47" s="317"/>
      <c r="AP47" s="317"/>
    </row>
    <row r="48" spans="1:42" s="72" customFormat="1" ht="12.95" customHeight="1" x14ac:dyDescent="0.15">
      <c r="A48" s="984"/>
      <c r="B48" s="328">
        <v>38</v>
      </c>
      <c r="C48" s="343"/>
      <c r="D48" s="70" t="s">
        <v>44</v>
      </c>
      <c r="E48" s="71" t="s">
        <v>104</v>
      </c>
      <c r="F48" s="204">
        <f t="shared" si="0"/>
        <v>9.5</v>
      </c>
      <c r="G48" s="342">
        <v>9.5</v>
      </c>
      <c r="H48" s="212">
        <f t="shared" si="1"/>
        <v>8.6999999999999993</v>
      </c>
      <c r="I48" s="342">
        <v>8.6999999999999993</v>
      </c>
      <c r="J48" s="206">
        <f t="shared" si="2"/>
        <v>13.4</v>
      </c>
      <c r="K48" s="207">
        <v>13.4</v>
      </c>
      <c r="L48" s="206">
        <f t="shared" si="3"/>
        <v>15.3</v>
      </c>
      <c r="M48" s="207">
        <v>15.3</v>
      </c>
      <c r="N48" s="206">
        <f t="shared" si="4"/>
        <v>13.3</v>
      </c>
      <c r="O48" s="207">
        <v>13.3</v>
      </c>
      <c r="P48" s="206">
        <f t="shared" si="5"/>
        <v>13.6</v>
      </c>
      <c r="Q48" s="207">
        <v>13.6</v>
      </c>
      <c r="R48" s="206">
        <f t="shared" si="6"/>
        <v>14.8</v>
      </c>
      <c r="S48" s="208">
        <v>14.8</v>
      </c>
      <c r="T48" s="206">
        <f t="shared" si="7"/>
        <v>13</v>
      </c>
      <c r="U48" s="208">
        <v>13</v>
      </c>
      <c r="V48" s="206">
        <f t="shared" si="8"/>
        <v>11.3</v>
      </c>
      <c r="W48" s="342">
        <v>11.3</v>
      </c>
      <c r="X48" s="209">
        <f t="shared" si="9"/>
        <v>22</v>
      </c>
      <c r="Y48" s="342">
        <v>22</v>
      </c>
      <c r="Z48" s="213">
        <f t="shared" si="10"/>
        <v>23.2</v>
      </c>
      <c r="AA48" s="342">
        <v>23.2</v>
      </c>
      <c r="AB48" s="209">
        <f t="shared" si="11"/>
        <v>17.7</v>
      </c>
      <c r="AC48" s="210">
        <v>17.7</v>
      </c>
      <c r="AD48" s="204">
        <f ca="1">OFFSET(Z48,0,1)</f>
        <v>23.2</v>
      </c>
      <c r="AE48" s="121">
        <f ca="1">OFFSET(H48,0,1)</f>
        <v>8.6999999999999993</v>
      </c>
      <c r="AF48" s="121">
        <f t="shared" si="19"/>
        <v>14.65</v>
      </c>
      <c r="AG48" s="1085">
        <f t="shared" ca="1" si="13"/>
        <v>23.2</v>
      </c>
      <c r="AH48" s="1086"/>
      <c r="AI48" s="1087">
        <f t="shared" ca="1" si="14"/>
        <v>8.6999999999999993</v>
      </c>
      <c r="AJ48" s="1086"/>
      <c r="AK48" s="1087">
        <f t="shared" si="15"/>
        <v>14.65</v>
      </c>
      <c r="AL48" s="1086"/>
      <c r="AM48" s="301">
        <f t="shared" si="12"/>
        <v>12</v>
      </c>
      <c r="AN48" s="309"/>
      <c r="AO48" s="310"/>
      <c r="AP48" s="310"/>
    </row>
    <row r="49" spans="1:42" s="21" customFormat="1" ht="12.95" customHeight="1" x14ac:dyDescent="0.15">
      <c r="A49" s="984"/>
      <c r="B49" s="328">
        <v>39</v>
      </c>
      <c r="C49" s="40"/>
      <c r="D49" s="26" t="s">
        <v>280</v>
      </c>
      <c r="E49" s="1" t="s">
        <v>104</v>
      </c>
      <c r="F49" s="75">
        <f t="shared" si="0"/>
        <v>21</v>
      </c>
      <c r="G49" s="328">
        <v>21</v>
      </c>
      <c r="H49" s="144">
        <f t="shared" si="1"/>
        <v>20</v>
      </c>
      <c r="I49" s="328">
        <v>20</v>
      </c>
      <c r="J49" s="138">
        <f t="shared" si="2"/>
        <v>30</v>
      </c>
      <c r="K49" s="139">
        <v>30</v>
      </c>
      <c r="L49" s="138">
        <f t="shared" si="3"/>
        <v>36</v>
      </c>
      <c r="M49" s="139">
        <v>36</v>
      </c>
      <c r="N49" s="138">
        <f t="shared" si="4"/>
        <v>31</v>
      </c>
      <c r="O49" s="139">
        <v>31</v>
      </c>
      <c r="P49" s="138">
        <f t="shared" si="5"/>
        <v>35</v>
      </c>
      <c r="Q49" s="139">
        <v>35</v>
      </c>
      <c r="R49" s="138">
        <f t="shared" si="6"/>
        <v>36</v>
      </c>
      <c r="S49" s="140">
        <v>36</v>
      </c>
      <c r="T49" s="138">
        <f t="shared" si="7"/>
        <v>33</v>
      </c>
      <c r="U49" s="140">
        <v>33</v>
      </c>
      <c r="V49" s="138">
        <f t="shared" si="8"/>
        <v>21</v>
      </c>
      <c r="W49" s="328">
        <v>21</v>
      </c>
      <c r="X49" s="141">
        <f t="shared" si="9"/>
        <v>35</v>
      </c>
      <c r="Y49" s="328">
        <v>35</v>
      </c>
      <c r="Z49" s="145">
        <f t="shared" si="10"/>
        <v>37</v>
      </c>
      <c r="AA49" s="328">
        <v>37</v>
      </c>
      <c r="AB49" s="141">
        <f t="shared" si="11"/>
        <v>28</v>
      </c>
      <c r="AC49" s="103">
        <v>28</v>
      </c>
      <c r="AD49" s="75">
        <f ca="1">OFFSET(Z49,0,1)</f>
        <v>37</v>
      </c>
      <c r="AE49" s="76">
        <f ca="1">OFFSET(H49,0,1)</f>
        <v>20</v>
      </c>
      <c r="AF49" s="122">
        <f t="shared" si="19"/>
        <v>30.25</v>
      </c>
      <c r="AG49" s="1004">
        <f t="shared" ca="1" si="13"/>
        <v>37</v>
      </c>
      <c r="AH49" s="1005"/>
      <c r="AI49" s="1006">
        <f t="shared" ca="1" si="14"/>
        <v>20</v>
      </c>
      <c r="AJ49" s="1005"/>
      <c r="AK49" s="1088">
        <f t="shared" si="15"/>
        <v>30.25</v>
      </c>
      <c r="AL49" s="1089"/>
      <c r="AM49" s="301">
        <f t="shared" si="12"/>
        <v>12</v>
      </c>
      <c r="AN49" s="307"/>
      <c r="AO49" s="308"/>
      <c r="AP49" s="308"/>
    </row>
    <row r="50" spans="1:42" s="21" customFormat="1" ht="12.95" customHeight="1" x14ac:dyDescent="0.15">
      <c r="A50" s="984"/>
      <c r="B50" s="328">
        <v>40</v>
      </c>
      <c r="C50" s="40"/>
      <c r="D50" s="26" t="s">
        <v>45</v>
      </c>
      <c r="E50" s="1" t="s">
        <v>104</v>
      </c>
      <c r="F50" s="75">
        <f t="shared" si="0"/>
        <v>82</v>
      </c>
      <c r="G50" s="328">
        <v>82</v>
      </c>
      <c r="H50" s="144">
        <f t="shared" si="1"/>
        <v>60</v>
      </c>
      <c r="I50" s="328">
        <v>60</v>
      </c>
      <c r="J50" s="138">
        <f t="shared" si="2"/>
        <v>86</v>
      </c>
      <c r="K50" s="139">
        <v>86</v>
      </c>
      <c r="L50" s="138">
        <f t="shared" si="3"/>
        <v>100</v>
      </c>
      <c r="M50" s="139">
        <v>100</v>
      </c>
      <c r="N50" s="138">
        <f t="shared" si="4"/>
        <v>97</v>
      </c>
      <c r="O50" s="139">
        <v>97</v>
      </c>
      <c r="P50" s="138">
        <f t="shared" si="5"/>
        <v>90</v>
      </c>
      <c r="Q50" s="139">
        <v>90</v>
      </c>
      <c r="R50" s="138">
        <f t="shared" si="6"/>
        <v>102</v>
      </c>
      <c r="S50" s="140">
        <v>102</v>
      </c>
      <c r="T50" s="138">
        <f t="shared" si="7"/>
        <v>68</v>
      </c>
      <c r="U50" s="140">
        <v>68</v>
      </c>
      <c r="V50" s="138">
        <f t="shared" si="8"/>
        <v>97</v>
      </c>
      <c r="W50" s="328">
        <v>97</v>
      </c>
      <c r="X50" s="141">
        <f t="shared" si="9"/>
        <v>102</v>
      </c>
      <c r="Y50" s="328">
        <v>102</v>
      </c>
      <c r="Z50" s="145">
        <f t="shared" si="10"/>
        <v>108</v>
      </c>
      <c r="AA50" s="328">
        <v>108</v>
      </c>
      <c r="AB50" s="141">
        <f t="shared" si="11"/>
        <v>74</v>
      </c>
      <c r="AC50" s="103">
        <v>74</v>
      </c>
      <c r="AD50" s="75">
        <f ca="1">OFFSET(Z50,0,1)</f>
        <v>108</v>
      </c>
      <c r="AE50" s="76">
        <f ca="1">OFFSET(H50,0,1)</f>
        <v>60</v>
      </c>
      <c r="AF50" s="122">
        <f t="shared" si="19"/>
        <v>88.833333333333329</v>
      </c>
      <c r="AG50" s="1004">
        <f t="shared" ca="1" si="13"/>
        <v>108</v>
      </c>
      <c r="AH50" s="1005"/>
      <c r="AI50" s="1006">
        <f t="shared" ca="1" si="14"/>
        <v>60</v>
      </c>
      <c r="AJ50" s="1005"/>
      <c r="AK50" s="1088">
        <f t="shared" si="15"/>
        <v>88.833333333333329</v>
      </c>
      <c r="AL50" s="1089"/>
      <c r="AM50" s="301">
        <f t="shared" si="12"/>
        <v>12</v>
      </c>
      <c r="AN50" s="307"/>
      <c r="AO50" s="308"/>
      <c r="AP50" s="308"/>
    </row>
    <row r="51" spans="1:42" s="202" customFormat="1" ht="12.95" customHeight="1" x14ac:dyDescent="0.15">
      <c r="A51" s="984"/>
      <c r="B51" s="328">
        <v>41</v>
      </c>
      <c r="C51" s="341"/>
      <c r="D51" s="192" t="s">
        <v>46</v>
      </c>
      <c r="E51" s="193" t="s">
        <v>104</v>
      </c>
      <c r="F51" s="194" t="str">
        <f t="shared" si="0"/>
        <v/>
      </c>
      <c r="G51" s="340" t="s">
        <v>122</v>
      </c>
      <c r="H51" s="203">
        <f t="shared" si="1"/>
        <v>0.02</v>
      </c>
      <c r="I51" s="340" t="s">
        <v>140</v>
      </c>
      <c r="J51" s="195" t="str">
        <f t="shared" si="2"/>
        <v/>
      </c>
      <c r="K51" s="196" t="s">
        <v>122</v>
      </c>
      <c r="L51" s="195">
        <f t="shared" si="3"/>
        <v>0.02</v>
      </c>
      <c r="M51" s="196" t="s">
        <v>140</v>
      </c>
      <c r="N51" s="195" t="str">
        <f t="shared" si="4"/>
        <v/>
      </c>
      <c r="O51" s="196" t="s">
        <v>122</v>
      </c>
      <c r="P51" s="195" t="str">
        <f t="shared" si="5"/>
        <v/>
      </c>
      <c r="Q51" s="196" t="s">
        <v>122</v>
      </c>
      <c r="R51" s="195">
        <f t="shared" si="6"/>
        <v>0.02</v>
      </c>
      <c r="S51" s="198" t="s">
        <v>140</v>
      </c>
      <c r="T51" s="195" t="str">
        <f t="shared" si="7"/>
        <v/>
      </c>
      <c r="U51" s="198" t="s">
        <v>122</v>
      </c>
      <c r="V51" s="195" t="str">
        <f t="shared" si="8"/>
        <v/>
      </c>
      <c r="W51" s="340" t="s">
        <v>122</v>
      </c>
      <c r="X51" s="199" t="str">
        <f t="shared" si="9"/>
        <v/>
      </c>
      <c r="Y51" s="340" t="s">
        <v>122</v>
      </c>
      <c r="Z51" s="199">
        <f t="shared" si="10"/>
        <v>0.02</v>
      </c>
      <c r="AA51" s="340" t="s">
        <v>140</v>
      </c>
      <c r="AB51" s="199" t="str">
        <f t="shared" si="11"/>
        <v/>
      </c>
      <c r="AC51" s="340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3"/>
        <v>&lt;0.02</v>
      </c>
      <c r="AH51" s="1109"/>
      <c r="AI51" s="1110" t="str">
        <f t="shared" si="14"/>
        <v>-</v>
      </c>
      <c r="AJ51" s="1109"/>
      <c r="AK51" s="1110" t="str">
        <f t="shared" si="15"/>
        <v>-</v>
      </c>
      <c r="AL51" s="1109"/>
      <c r="AM51" s="301">
        <f t="shared" si="12"/>
        <v>4</v>
      </c>
      <c r="AN51" s="318"/>
      <c r="AO51" s="319"/>
      <c r="AP51" s="319"/>
    </row>
    <row r="52" spans="1:42" s="224" customFormat="1" ht="12.95" customHeight="1" x14ac:dyDescent="0.15">
      <c r="A52" s="984"/>
      <c r="B52" s="328">
        <v>42</v>
      </c>
      <c r="C52" s="345"/>
      <c r="D52" s="215" t="s">
        <v>47</v>
      </c>
      <c r="E52" s="216" t="s">
        <v>104</v>
      </c>
      <c r="F52" s="217" t="str">
        <f t="shared" si="0"/>
        <v/>
      </c>
      <c r="G52" s="344" t="s">
        <v>122</v>
      </c>
      <c r="H52" s="218">
        <f t="shared" si="1"/>
        <v>9.9999999999999995E-7</v>
      </c>
      <c r="I52" s="344" t="s">
        <v>141</v>
      </c>
      <c r="J52" s="219">
        <f t="shared" si="2"/>
        <v>9.9999999999999995E-7</v>
      </c>
      <c r="K52" s="220">
        <v>9.9999999999999995E-7</v>
      </c>
      <c r="L52" s="221">
        <f t="shared" si="3"/>
        <v>1.9999999999999999E-6</v>
      </c>
      <c r="M52" s="220">
        <v>1.9999999999999999E-6</v>
      </c>
      <c r="N52" s="219">
        <f t="shared" si="4"/>
        <v>1.9999999999999999E-6</v>
      </c>
      <c r="O52" s="220">
        <v>1.9999999999999999E-6</v>
      </c>
      <c r="P52" s="219">
        <f t="shared" si="5"/>
        <v>9.9999999999999995E-7</v>
      </c>
      <c r="Q52" s="220">
        <v>9.9999999999999995E-7</v>
      </c>
      <c r="R52" s="219">
        <f t="shared" si="6"/>
        <v>9.9999999999999995E-7</v>
      </c>
      <c r="S52" s="222">
        <v>9.9999999999999995E-7</v>
      </c>
      <c r="T52" s="219" t="str">
        <f t="shared" si="7"/>
        <v/>
      </c>
      <c r="U52" s="222" t="s">
        <v>122</v>
      </c>
      <c r="V52" s="219" t="str">
        <f t="shared" si="8"/>
        <v/>
      </c>
      <c r="W52" s="344" t="s">
        <v>122</v>
      </c>
      <c r="X52" s="223" t="str">
        <f t="shared" si="9"/>
        <v/>
      </c>
      <c r="Y52" s="344" t="s">
        <v>122</v>
      </c>
      <c r="Z52" s="223" t="str">
        <f t="shared" si="10"/>
        <v/>
      </c>
      <c r="AA52" s="344" t="s">
        <v>122</v>
      </c>
      <c r="AB52" s="223" t="str">
        <f t="shared" si="11"/>
        <v/>
      </c>
      <c r="AC52" s="344" t="s">
        <v>122</v>
      </c>
      <c r="AD52" s="217">
        <f ca="1">OFFSET(L52,0,1)</f>
        <v>1.9999999999999999E-6</v>
      </c>
      <c r="AE52" s="123" t="str">
        <f ca="1">OFFSET(H52,0,1)</f>
        <v>&lt;0.000001</v>
      </c>
      <c r="AF52" s="123">
        <f>AVERAGE(F52:AC52)</f>
        <v>1.3636363636363636E-6</v>
      </c>
      <c r="AG52" s="1105">
        <f t="shared" ca="1" si="13"/>
        <v>1.9999999999999999E-6</v>
      </c>
      <c r="AH52" s="1106"/>
      <c r="AI52" s="1107" t="str">
        <f t="shared" ca="1" si="14"/>
        <v>&lt;0.000001</v>
      </c>
      <c r="AJ52" s="1106"/>
      <c r="AK52" s="1107">
        <f>AF52</f>
        <v>1.3636363636363636E-6</v>
      </c>
      <c r="AL52" s="1106"/>
      <c r="AM52" s="301">
        <f t="shared" si="12"/>
        <v>6</v>
      </c>
      <c r="AN52" s="320"/>
      <c r="AO52" s="321"/>
      <c r="AP52" s="321"/>
    </row>
    <row r="53" spans="1:42" s="224" customFormat="1" ht="12.95" customHeight="1" x14ac:dyDescent="0.15">
      <c r="A53" s="984"/>
      <c r="B53" s="328">
        <v>43</v>
      </c>
      <c r="C53" s="345"/>
      <c r="D53" s="215" t="s">
        <v>305</v>
      </c>
      <c r="E53" s="216" t="s">
        <v>104</v>
      </c>
      <c r="F53" s="217" t="str">
        <f t="shared" si="0"/>
        <v/>
      </c>
      <c r="G53" s="344" t="s">
        <v>122</v>
      </c>
      <c r="H53" s="221">
        <f t="shared" si="1"/>
        <v>9.9999999999999995E-7</v>
      </c>
      <c r="I53" s="344" t="s">
        <v>141</v>
      </c>
      <c r="J53" s="219">
        <f t="shared" si="2"/>
        <v>9.9999999999999995E-7</v>
      </c>
      <c r="K53" s="220" t="s">
        <v>141</v>
      </c>
      <c r="L53" s="219">
        <f t="shared" si="3"/>
        <v>9.9999999999999995E-7</v>
      </c>
      <c r="M53" s="220" t="s">
        <v>141</v>
      </c>
      <c r="N53" s="219">
        <f t="shared" si="4"/>
        <v>9.9999999999999995E-7</v>
      </c>
      <c r="O53" s="220" t="s">
        <v>141</v>
      </c>
      <c r="P53" s="219">
        <f t="shared" si="5"/>
        <v>9.9999999999999995E-7</v>
      </c>
      <c r="Q53" s="220" t="s">
        <v>141</v>
      </c>
      <c r="R53" s="219">
        <f t="shared" si="6"/>
        <v>9.9999999999999995E-7</v>
      </c>
      <c r="S53" s="222" t="s">
        <v>141</v>
      </c>
      <c r="T53" s="219" t="str">
        <f t="shared" si="7"/>
        <v/>
      </c>
      <c r="U53" s="222" t="s">
        <v>122</v>
      </c>
      <c r="V53" s="219" t="str">
        <f t="shared" si="8"/>
        <v/>
      </c>
      <c r="W53" s="344" t="s">
        <v>122</v>
      </c>
      <c r="X53" s="223" t="str">
        <f t="shared" si="9"/>
        <v/>
      </c>
      <c r="Y53" s="344" t="s">
        <v>122</v>
      </c>
      <c r="Z53" s="223" t="str">
        <f t="shared" si="10"/>
        <v/>
      </c>
      <c r="AA53" s="344" t="s">
        <v>122</v>
      </c>
      <c r="AB53" s="223" t="str">
        <f t="shared" si="11"/>
        <v/>
      </c>
      <c r="AC53" s="344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3"/>
        <v>&lt;0.000001</v>
      </c>
      <c r="AH53" s="1106"/>
      <c r="AI53" s="1107" t="str">
        <f t="shared" si="14"/>
        <v>-</v>
      </c>
      <c r="AJ53" s="1106"/>
      <c r="AK53" s="1107" t="str">
        <f t="shared" si="15"/>
        <v>-</v>
      </c>
      <c r="AL53" s="1106"/>
      <c r="AM53" s="301">
        <f t="shared" si="12"/>
        <v>6</v>
      </c>
      <c r="AN53" s="320"/>
      <c r="AO53" s="321"/>
      <c r="AP53" s="321"/>
    </row>
    <row r="54" spans="1:42" s="189" customFormat="1" ht="12.95" customHeight="1" x14ac:dyDescent="0.15">
      <c r="A54" s="984"/>
      <c r="B54" s="328">
        <v>44</v>
      </c>
      <c r="C54" s="337"/>
      <c r="D54" s="180" t="s">
        <v>48</v>
      </c>
      <c r="E54" s="181" t="s">
        <v>104</v>
      </c>
      <c r="F54" s="182" t="str">
        <f t="shared" si="0"/>
        <v/>
      </c>
      <c r="G54" s="336" t="s">
        <v>122</v>
      </c>
      <c r="H54" s="183">
        <f t="shared" si="1"/>
        <v>2E-3</v>
      </c>
      <c r="I54" s="336" t="s">
        <v>138</v>
      </c>
      <c r="J54" s="184" t="str">
        <f t="shared" si="2"/>
        <v/>
      </c>
      <c r="K54" s="185" t="s">
        <v>122</v>
      </c>
      <c r="L54" s="184">
        <f t="shared" si="3"/>
        <v>2E-3</v>
      </c>
      <c r="M54" s="185" t="s">
        <v>138</v>
      </c>
      <c r="N54" s="184" t="str">
        <f t="shared" si="4"/>
        <v/>
      </c>
      <c r="O54" s="185" t="s">
        <v>122</v>
      </c>
      <c r="P54" s="184" t="str">
        <f t="shared" si="5"/>
        <v/>
      </c>
      <c r="Q54" s="185" t="s">
        <v>122</v>
      </c>
      <c r="R54" s="184">
        <f t="shared" si="6"/>
        <v>2E-3</v>
      </c>
      <c r="S54" s="186" t="s">
        <v>138</v>
      </c>
      <c r="T54" s="184" t="str">
        <f t="shared" si="7"/>
        <v/>
      </c>
      <c r="U54" s="186" t="s">
        <v>122</v>
      </c>
      <c r="V54" s="184" t="str">
        <f t="shared" si="8"/>
        <v/>
      </c>
      <c r="W54" s="336" t="s">
        <v>122</v>
      </c>
      <c r="X54" s="187" t="str">
        <f t="shared" si="9"/>
        <v/>
      </c>
      <c r="Y54" s="336" t="s">
        <v>122</v>
      </c>
      <c r="Z54" s="225">
        <f t="shared" si="10"/>
        <v>2E-3</v>
      </c>
      <c r="AA54" s="336">
        <v>2E-3</v>
      </c>
      <c r="AB54" s="187" t="str">
        <f t="shared" si="11"/>
        <v/>
      </c>
      <c r="AC54" s="336" t="s">
        <v>122</v>
      </c>
      <c r="AD54" s="182" t="str">
        <f ca="1">OFFSET(H54,0,1)</f>
        <v>&lt;0.002</v>
      </c>
      <c r="AE54" s="119">
        <f ca="1">OFFSET(Z54,0,1)</f>
        <v>2E-3</v>
      </c>
      <c r="AF54" s="119">
        <f>AVERAGE(F54:AC54)</f>
        <v>2E-3</v>
      </c>
      <c r="AG54" s="1007" t="str">
        <f t="shared" ca="1" si="13"/>
        <v>&lt;0.002</v>
      </c>
      <c r="AH54" s="1008"/>
      <c r="AI54" s="1084">
        <f t="shared" ca="1" si="14"/>
        <v>2E-3</v>
      </c>
      <c r="AJ54" s="1008"/>
      <c r="AK54" s="1084">
        <f>AF54</f>
        <v>2E-3</v>
      </c>
      <c r="AL54" s="1008"/>
      <c r="AM54" s="301">
        <f t="shared" si="12"/>
        <v>4</v>
      </c>
      <c r="AN54" s="316"/>
      <c r="AO54" s="317"/>
      <c r="AP54" s="317"/>
    </row>
    <row r="55" spans="1:42" s="169" customFormat="1" ht="12.95" customHeight="1" x14ac:dyDescent="0.15">
      <c r="A55" s="984"/>
      <c r="B55" s="328">
        <v>45</v>
      </c>
      <c r="C55" s="335"/>
      <c r="D55" s="160" t="s">
        <v>306</v>
      </c>
      <c r="E55" s="161" t="s">
        <v>104</v>
      </c>
      <c r="F55" s="162" t="str">
        <f t="shared" si="0"/>
        <v/>
      </c>
      <c r="G55" s="334" t="s">
        <v>122</v>
      </c>
      <c r="H55" s="163">
        <f t="shared" si="1"/>
        <v>5.0000000000000001E-4</v>
      </c>
      <c r="I55" s="334" t="s">
        <v>142</v>
      </c>
      <c r="J55" s="164" t="str">
        <f t="shared" si="2"/>
        <v/>
      </c>
      <c r="K55" s="165" t="s">
        <v>122</v>
      </c>
      <c r="L55" s="164">
        <f t="shared" si="3"/>
        <v>5.0000000000000001E-4</v>
      </c>
      <c r="M55" s="165" t="s">
        <v>142</v>
      </c>
      <c r="N55" s="164" t="str">
        <f t="shared" si="4"/>
        <v/>
      </c>
      <c r="O55" s="165" t="s">
        <v>122</v>
      </c>
      <c r="P55" s="164" t="str">
        <f t="shared" si="5"/>
        <v/>
      </c>
      <c r="Q55" s="165" t="s">
        <v>122</v>
      </c>
      <c r="R55" s="164">
        <f t="shared" si="6"/>
        <v>5.0000000000000001E-4</v>
      </c>
      <c r="S55" s="166" t="s">
        <v>142</v>
      </c>
      <c r="T55" s="164" t="str">
        <f t="shared" si="7"/>
        <v/>
      </c>
      <c r="U55" s="166" t="s">
        <v>122</v>
      </c>
      <c r="V55" s="164" t="str">
        <f t="shared" si="8"/>
        <v/>
      </c>
      <c r="W55" s="334" t="s">
        <v>122</v>
      </c>
      <c r="X55" s="167" t="str">
        <f t="shared" si="9"/>
        <v/>
      </c>
      <c r="Y55" s="334" t="s">
        <v>122</v>
      </c>
      <c r="Z55" s="167">
        <f t="shared" si="10"/>
        <v>5.0000000000000001E-4</v>
      </c>
      <c r="AA55" s="334" t="s">
        <v>142</v>
      </c>
      <c r="AB55" s="167" t="str">
        <f t="shared" si="11"/>
        <v/>
      </c>
      <c r="AC55" s="334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3"/>
        <v>&lt;0.0005</v>
      </c>
      <c r="AH55" s="1097"/>
      <c r="AI55" s="1098" t="str">
        <f t="shared" si="14"/>
        <v>-</v>
      </c>
      <c r="AJ55" s="1097"/>
      <c r="AK55" s="1098" t="str">
        <f t="shared" si="15"/>
        <v>-</v>
      </c>
      <c r="AL55" s="1097"/>
      <c r="AM55" s="301">
        <f t="shared" si="12"/>
        <v>4</v>
      </c>
      <c r="AN55" s="311"/>
      <c r="AO55" s="313"/>
      <c r="AP55" s="313"/>
    </row>
    <row r="56" spans="1:42" s="72" customFormat="1" ht="12.95" customHeight="1" x14ac:dyDescent="0.15">
      <c r="A56" s="984"/>
      <c r="B56" s="328">
        <v>46</v>
      </c>
      <c r="C56" s="343"/>
      <c r="D56" s="70" t="s">
        <v>307</v>
      </c>
      <c r="E56" s="71" t="s">
        <v>104</v>
      </c>
      <c r="F56" s="226">
        <f t="shared" si="0"/>
        <v>0.8</v>
      </c>
      <c r="G56" s="342">
        <v>0.8</v>
      </c>
      <c r="H56" s="206">
        <f t="shared" si="1"/>
        <v>1.1000000000000001</v>
      </c>
      <c r="I56" s="342">
        <v>1.1000000000000001</v>
      </c>
      <c r="J56" s="206">
        <f t="shared" si="2"/>
        <v>1.3</v>
      </c>
      <c r="K56" s="207">
        <v>1.3</v>
      </c>
      <c r="L56" s="206">
        <f t="shared" si="3"/>
        <v>1.4</v>
      </c>
      <c r="M56" s="207">
        <v>1.4</v>
      </c>
      <c r="N56" s="206">
        <f t="shared" si="4"/>
        <v>1.3</v>
      </c>
      <c r="O56" s="207">
        <v>1.3</v>
      </c>
      <c r="P56" s="206">
        <f t="shared" si="5"/>
        <v>0.9</v>
      </c>
      <c r="Q56" s="207">
        <v>0.9</v>
      </c>
      <c r="R56" s="206">
        <f t="shared" si="6"/>
        <v>1.2</v>
      </c>
      <c r="S56" s="208">
        <v>1.2</v>
      </c>
      <c r="T56" s="206">
        <f t="shared" si="7"/>
        <v>0.9</v>
      </c>
      <c r="U56" s="208">
        <v>0.9</v>
      </c>
      <c r="V56" s="205">
        <f t="shared" si="8"/>
        <v>2.1</v>
      </c>
      <c r="W56" s="342">
        <v>2.1</v>
      </c>
      <c r="X56" s="209">
        <f t="shared" si="9"/>
        <v>1</v>
      </c>
      <c r="Y56" s="342">
        <v>1</v>
      </c>
      <c r="Z56" s="209">
        <f t="shared" si="10"/>
        <v>1.1000000000000001</v>
      </c>
      <c r="AA56" s="342">
        <v>1.1000000000000001</v>
      </c>
      <c r="AB56" s="209">
        <f t="shared" si="11"/>
        <v>0.8</v>
      </c>
      <c r="AC56" s="210">
        <v>0.8</v>
      </c>
      <c r="AD56" s="204">
        <f ca="1">OFFSET(V56,0,1)</f>
        <v>2.1</v>
      </c>
      <c r="AE56" s="121">
        <f ca="1">OFFSET(F56,0,1)</f>
        <v>0.8</v>
      </c>
      <c r="AF56" s="121">
        <f t="shared" ref="AF56:AF57" si="20">AVERAGE(F56:AC56)</f>
        <v>1.1583333333333337</v>
      </c>
      <c r="AG56" s="1085">
        <f t="shared" ca="1" si="13"/>
        <v>2.1</v>
      </c>
      <c r="AH56" s="1086"/>
      <c r="AI56" s="1087">
        <f t="shared" ca="1" si="14"/>
        <v>0.8</v>
      </c>
      <c r="AJ56" s="1086"/>
      <c r="AK56" s="1087">
        <f t="shared" si="15"/>
        <v>1.1583333333333337</v>
      </c>
      <c r="AL56" s="1086"/>
      <c r="AM56" s="301">
        <f t="shared" si="12"/>
        <v>12</v>
      </c>
      <c r="AN56" s="309"/>
      <c r="AO56" s="310"/>
      <c r="AP56" s="310"/>
    </row>
    <row r="57" spans="1:42" s="72" customFormat="1" ht="12.95" customHeight="1" x14ac:dyDescent="0.15">
      <c r="A57" s="984"/>
      <c r="B57" s="328">
        <v>47</v>
      </c>
      <c r="C57" s="343"/>
      <c r="D57" s="70" t="s">
        <v>315</v>
      </c>
      <c r="E57" s="71" t="s">
        <v>220</v>
      </c>
      <c r="F57" s="226">
        <f t="shared" si="0"/>
        <v>6.9</v>
      </c>
      <c r="G57" s="342">
        <v>6.9</v>
      </c>
      <c r="H57" s="206">
        <f t="shared" si="1"/>
        <v>7</v>
      </c>
      <c r="I57" s="342">
        <v>7</v>
      </c>
      <c r="J57" s="206">
        <f t="shared" si="2"/>
        <v>7</v>
      </c>
      <c r="K57" s="207">
        <v>7</v>
      </c>
      <c r="L57" s="206">
        <f t="shared" si="3"/>
        <v>7.2</v>
      </c>
      <c r="M57" s="207">
        <v>7.2</v>
      </c>
      <c r="N57" s="206">
        <f t="shared" si="4"/>
        <v>7.1</v>
      </c>
      <c r="O57" s="207">
        <v>7.1</v>
      </c>
      <c r="P57" s="206">
        <f t="shared" si="5"/>
        <v>7.2</v>
      </c>
      <c r="Q57" s="207">
        <v>7.2</v>
      </c>
      <c r="R57" s="206">
        <f t="shared" si="6"/>
        <v>7.2</v>
      </c>
      <c r="S57" s="208">
        <v>7.2</v>
      </c>
      <c r="T57" s="205">
        <f t="shared" si="7"/>
        <v>7.3</v>
      </c>
      <c r="U57" s="208">
        <v>7.3</v>
      </c>
      <c r="V57" s="206">
        <f t="shared" si="8"/>
        <v>7</v>
      </c>
      <c r="W57" s="342">
        <v>7</v>
      </c>
      <c r="X57" s="209">
        <f t="shared" si="9"/>
        <v>7.1</v>
      </c>
      <c r="Y57" s="342">
        <v>7.1</v>
      </c>
      <c r="Z57" s="209">
        <f t="shared" si="10"/>
        <v>7.1</v>
      </c>
      <c r="AA57" s="342">
        <v>7.1</v>
      </c>
      <c r="AB57" s="209">
        <f t="shared" si="11"/>
        <v>6.9</v>
      </c>
      <c r="AC57" s="210">
        <v>6.9</v>
      </c>
      <c r="AD57" s="204">
        <f ca="1">OFFSET(T57,0,1)</f>
        <v>7.3</v>
      </c>
      <c r="AE57" s="121">
        <f ca="1">OFFSET(F57,0,1)</f>
        <v>6.9</v>
      </c>
      <c r="AF57" s="121">
        <f t="shared" si="20"/>
        <v>7.083333333333333</v>
      </c>
      <c r="AG57" s="1085">
        <f t="shared" ca="1" si="13"/>
        <v>7.3</v>
      </c>
      <c r="AH57" s="1086"/>
      <c r="AI57" s="1087">
        <f t="shared" ca="1" si="14"/>
        <v>6.9</v>
      </c>
      <c r="AJ57" s="1086"/>
      <c r="AK57" s="1087">
        <f t="shared" si="15"/>
        <v>7.083333333333333</v>
      </c>
      <c r="AL57" s="1086"/>
      <c r="AM57" s="301">
        <f t="shared" si="12"/>
        <v>12</v>
      </c>
      <c r="AN57" s="309"/>
      <c r="AO57" s="310"/>
      <c r="AP57" s="310"/>
    </row>
    <row r="58" spans="1:42" s="21" customFormat="1" ht="12.95" customHeight="1" x14ac:dyDescent="0.15">
      <c r="A58" s="984"/>
      <c r="B58" s="328">
        <v>48</v>
      </c>
      <c r="C58" s="40"/>
      <c r="D58" s="26" t="s">
        <v>49</v>
      </c>
      <c r="E58" s="1" t="s">
        <v>220</v>
      </c>
      <c r="F58" s="75" t="str">
        <f t="shared" si="0"/>
        <v/>
      </c>
      <c r="G58" s="328" t="s">
        <v>122</v>
      </c>
      <c r="H58" s="138" t="str">
        <f t="shared" si="1"/>
        <v/>
      </c>
      <c r="I58" s="328" t="s">
        <v>122</v>
      </c>
      <c r="J58" s="138" t="str">
        <f t="shared" si="2"/>
        <v/>
      </c>
      <c r="K58" s="139" t="s">
        <v>122</v>
      </c>
      <c r="L58" s="138" t="str">
        <f t="shared" si="3"/>
        <v/>
      </c>
      <c r="M58" s="139" t="s">
        <v>122</v>
      </c>
      <c r="N58" s="138" t="str">
        <f t="shared" si="4"/>
        <v/>
      </c>
      <c r="O58" s="139" t="s">
        <v>122</v>
      </c>
      <c r="P58" s="138" t="str">
        <f t="shared" si="5"/>
        <v/>
      </c>
      <c r="Q58" s="139" t="s">
        <v>122</v>
      </c>
      <c r="R58" s="138" t="str">
        <f t="shared" si="6"/>
        <v/>
      </c>
      <c r="S58" s="140" t="s">
        <v>122</v>
      </c>
      <c r="T58" s="138" t="str">
        <f t="shared" si="7"/>
        <v/>
      </c>
      <c r="U58" s="140" t="s">
        <v>122</v>
      </c>
      <c r="V58" s="138" t="str">
        <f t="shared" si="8"/>
        <v/>
      </c>
      <c r="W58" s="328" t="s">
        <v>122</v>
      </c>
      <c r="X58" s="141" t="str">
        <f t="shared" si="9"/>
        <v/>
      </c>
      <c r="Y58" s="328" t="s">
        <v>122</v>
      </c>
      <c r="Z58" s="141" t="str">
        <f t="shared" si="10"/>
        <v/>
      </c>
      <c r="AA58" s="328" t="s">
        <v>122</v>
      </c>
      <c r="AB58" s="141" t="str">
        <f t="shared" si="11"/>
        <v/>
      </c>
      <c r="AC58" s="328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COUNTIF(F58:W58,"異常なし")</f>
        <v>0</v>
      </c>
      <c r="AI58" s="1006" t="str">
        <f t="shared" si="14"/>
        <v>-</v>
      </c>
      <c r="AJ58" s="1005"/>
      <c r="AK58" s="1006" t="str">
        <f t="shared" si="15"/>
        <v>-</v>
      </c>
      <c r="AL58" s="1005"/>
      <c r="AM58" s="301" t="str">
        <f t="shared" si="12"/>
        <v>-</v>
      </c>
      <c r="AN58" s="307"/>
      <c r="AO58" s="308"/>
      <c r="AP58" s="308"/>
    </row>
    <row r="59" spans="1:42" s="21" customFormat="1" ht="12.95" customHeight="1" x14ac:dyDescent="0.15">
      <c r="A59" s="984"/>
      <c r="B59" s="328">
        <v>49</v>
      </c>
      <c r="C59" s="40"/>
      <c r="D59" s="26" t="s">
        <v>50</v>
      </c>
      <c r="E59" s="1" t="s">
        <v>220</v>
      </c>
      <c r="F59" s="75">
        <f>COUNTA(G59)</f>
        <v>1</v>
      </c>
      <c r="G59" s="328" t="s">
        <v>933</v>
      </c>
      <c r="H59" s="138">
        <f>COUNTA(I59)</f>
        <v>1</v>
      </c>
      <c r="I59" s="328" t="s">
        <v>144</v>
      </c>
      <c r="J59" s="138">
        <f>COUNTA(K59)</f>
        <v>1</v>
      </c>
      <c r="K59" s="139" t="s">
        <v>144</v>
      </c>
      <c r="L59" s="138">
        <f>COUNTA(M59)</f>
        <v>1</v>
      </c>
      <c r="M59" s="139" t="s">
        <v>143</v>
      </c>
      <c r="N59" s="138">
        <f>COUNTA(O59)</f>
        <v>1</v>
      </c>
      <c r="O59" s="139" t="s">
        <v>144</v>
      </c>
      <c r="P59" s="138">
        <f>COUNTA(Q59)</f>
        <v>1</v>
      </c>
      <c r="Q59" s="139" t="s">
        <v>144</v>
      </c>
      <c r="R59" s="138">
        <f>COUNTA(S59)</f>
        <v>1</v>
      </c>
      <c r="S59" s="140" t="s">
        <v>144</v>
      </c>
      <c r="T59" s="138">
        <f>COUNTA(U59)</f>
        <v>1</v>
      </c>
      <c r="U59" s="140" t="s">
        <v>144</v>
      </c>
      <c r="V59" s="138">
        <f>COUNTA(W59)</f>
        <v>1</v>
      </c>
      <c r="W59" s="328" t="s">
        <v>143</v>
      </c>
      <c r="X59" s="141">
        <f>COUNTA(Y59)</f>
        <v>1</v>
      </c>
      <c r="Y59" s="328" t="s">
        <v>144</v>
      </c>
      <c r="Z59" s="141">
        <f>COUNTA(AA59)</f>
        <v>1</v>
      </c>
      <c r="AA59" s="328" t="s">
        <v>144</v>
      </c>
      <c r="AB59" s="141">
        <f>COUNTA(AC59)</f>
        <v>1</v>
      </c>
      <c r="AC59" s="103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COUNTIF(F59:W59,"異常なし")</f>
        <v>0</v>
      </c>
      <c r="AI59" s="1006" t="str">
        <f t="shared" si="14"/>
        <v>-</v>
      </c>
      <c r="AJ59" s="1005"/>
      <c r="AK59" s="1006" t="str">
        <f t="shared" si="15"/>
        <v>-</v>
      </c>
      <c r="AL59" s="1005"/>
      <c r="AM59" s="301">
        <f>IF(COUNT(F59,H59,J59,L59,N59,P59,R59,T59,V59,X59,Z59,AB59)=0,"-",COUNT(F59,H59,J59,L59,N59,P59,R59,T59,V59,X59,Z59,AB59))</f>
        <v>12</v>
      </c>
      <c r="AN59" s="307"/>
      <c r="AO59" s="308"/>
      <c r="AP59" s="308"/>
    </row>
    <row r="60" spans="1:42" s="72" customFormat="1" ht="12.95" customHeight="1" x14ac:dyDescent="0.15">
      <c r="A60" s="984"/>
      <c r="B60" s="328">
        <v>50</v>
      </c>
      <c r="C60" s="343"/>
      <c r="D60" s="70" t="s">
        <v>51</v>
      </c>
      <c r="E60" s="71" t="s">
        <v>321</v>
      </c>
      <c r="F60" s="204">
        <f>IFERROR(LOOKUP(10^10,RIGHT(G60,COLUMN(60:60))*1),"")</f>
        <v>4.7</v>
      </c>
      <c r="G60" s="342">
        <v>4.7</v>
      </c>
      <c r="H60" s="206">
        <f t="shared" si="1"/>
        <v>6.7</v>
      </c>
      <c r="I60" s="342">
        <v>6.7</v>
      </c>
      <c r="J60" s="206">
        <f t="shared" si="2"/>
        <v>6.2</v>
      </c>
      <c r="K60" s="207">
        <v>6.2</v>
      </c>
      <c r="L60" s="206">
        <f t="shared" si="3"/>
        <v>6.1</v>
      </c>
      <c r="M60" s="207">
        <v>6.1</v>
      </c>
      <c r="N60" s="206">
        <f t="shared" si="4"/>
        <v>5.0999999999999996</v>
      </c>
      <c r="O60" s="207">
        <v>5.0999999999999996</v>
      </c>
      <c r="P60" s="206">
        <f t="shared" si="5"/>
        <v>4.5999999999999996</v>
      </c>
      <c r="Q60" s="207">
        <v>4.5999999999999996</v>
      </c>
      <c r="R60" s="206">
        <f t="shared" si="6"/>
        <v>5</v>
      </c>
      <c r="S60" s="208">
        <v>5</v>
      </c>
      <c r="T60" s="212">
        <f t="shared" si="7"/>
        <v>4.0999999999999996</v>
      </c>
      <c r="U60" s="208">
        <v>4.0999999999999996</v>
      </c>
      <c r="V60" s="205">
        <f t="shared" si="8"/>
        <v>13</v>
      </c>
      <c r="W60" s="342">
        <v>13</v>
      </c>
      <c r="X60" s="209">
        <f t="shared" si="9"/>
        <v>5.2</v>
      </c>
      <c r="Y60" s="342">
        <v>5.2</v>
      </c>
      <c r="Z60" s="209">
        <f t="shared" si="10"/>
        <v>5.5</v>
      </c>
      <c r="AA60" s="342">
        <v>5.5</v>
      </c>
      <c r="AB60" s="209">
        <f t="shared" si="11"/>
        <v>4.7</v>
      </c>
      <c r="AC60" s="210">
        <v>4.7</v>
      </c>
      <c r="AD60" s="204">
        <f ca="1">OFFSET(V60,0,1)</f>
        <v>13</v>
      </c>
      <c r="AE60" s="121">
        <f ca="1">OFFSET(T60,0,1)</f>
        <v>4.0999999999999996</v>
      </c>
      <c r="AF60" s="121">
        <f t="shared" ref="AF60:AF61" si="21">AVERAGE(F60:AC60)</f>
        <v>5.9083333333333323</v>
      </c>
      <c r="AG60" s="1085">
        <f t="shared" ref="AG60:AG61" ca="1" si="22">AD60</f>
        <v>13</v>
      </c>
      <c r="AH60" s="1086"/>
      <c r="AI60" s="1087">
        <f t="shared" ca="1" si="14"/>
        <v>4.0999999999999996</v>
      </c>
      <c r="AJ60" s="1086"/>
      <c r="AK60" s="1087">
        <f t="shared" si="15"/>
        <v>5.9083333333333323</v>
      </c>
      <c r="AL60" s="1086"/>
      <c r="AM60" s="301">
        <f t="shared" si="12"/>
        <v>12</v>
      </c>
      <c r="AN60" s="309"/>
      <c r="AO60" s="310"/>
      <c r="AP60" s="310"/>
    </row>
    <row r="61" spans="1:42" s="72" customFormat="1" ht="12.95" customHeight="1" x14ac:dyDescent="0.15">
      <c r="A61" s="985"/>
      <c r="B61" s="330">
        <v>51</v>
      </c>
      <c r="C61" s="227"/>
      <c r="D61" s="228" t="s">
        <v>52</v>
      </c>
      <c r="E61" s="229" t="s">
        <v>321</v>
      </c>
      <c r="F61" s="230">
        <f>IFERROR(LOOKUP(10^10,RIGHT(G61,COLUMN(61:61))*1),"")</f>
        <v>9.6999999999999993</v>
      </c>
      <c r="G61" s="231">
        <v>9.6999999999999993</v>
      </c>
      <c r="H61" s="232">
        <f t="shared" si="1"/>
        <v>16</v>
      </c>
      <c r="I61" s="231">
        <v>16</v>
      </c>
      <c r="J61" s="230">
        <f t="shared" si="2"/>
        <v>4.9000000000000004</v>
      </c>
      <c r="K61" s="233">
        <v>4.9000000000000004</v>
      </c>
      <c r="L61" s="230">
        <f t="shared" si="3"/>
        <v>3.1</v>
      </c>
      <c r="M61" s="233">
        <v>3.1</v>
      </c>
      <c r="N61" s="230">
        <f t="shared" si="4"/>
        <v>3.5</v>
      </c>
      <c r="O61" s="233">
        <v>3.5</v>
      </c>
      <c r="P61" s="230">
        <f t="shared" si="5"/>
        <v>3.6</v>
      </c>
      <c r="Q61" s="233">
        <v>3.6</v>
      </c>
      <c r="R61" s="230">
        <f t="shared" si="6"/>
        <v>3.1</v>
      </c>
      <c r="S61" s="234">
        <v>3.1</v>
      </c>
      <c r="T61" s="235">
        <f t="shared" si="7"/>
        <v>1.9</v>
      </c>
      <c r="U61" s="234">
        <v>1.9</v>
      </c>
      <c r="V61" s="230">
        <f t="shared" si="8"/>
        <v>16</v>
      </c>
      <c r="W61" s="231">
        <v>16</v>
      </c>
      <c r="X61" s="236">
        <f t="shared" si="9"/>
        <v>2.4</v>
      </c>
      <c r="Y61" s="231">
        <v>2.4</v>
      </c>
      <c r="Z61" s="236">
        <f t="shared" si="10"/>
        <v>2.6</v>
      </c>
      <c r="AA61" s="231">
        <v>2.6</v>
      </c>
      <c r="AB61" s="236">
        <f t="shared" si="11"/>
        <v>3.5</v>
      </c>
      <c r="AC61" s="231">
        <v>3.5</v>
      </c>
      <c r="AD61" s="204">
        <f ca="1">OFFSET(H61,0,1)</f>
        <v>16</v>
      </c>
      <c r="AE61" s="121">
        <f ca="1">OFFSET(T61,0,1)</f>
        <v>1.9</v>
      </c>
      <c r="AF61" s="121">
        <f t="shared" si="21"/>
        <v>5.8583333333333316</v>
      </c>
      <c r="AG61" s="1103">
        <f t="shared" ca="1" si="22"/>
        <v>16</v>
      </c>
      <c r="AH61" s="1104"/>
      <c r="AI61" s="1087">
        <f t="shared" ca="1" si="14"/>
        <v>1.9</v>
      </c>
      <c r="AJ61" s="1086"/>
      <c r="AK61" s="1087">
        <f t="shared" si="15"/>
        <v>5.8583333333333316</v>
      </c>
      <c r="AL61" s="1086"/>
      <c r="AM61" s="302">
        <f t="shared" si="12"/>
        <v>12</v>
      </c>
      <c r="AN61" s="309"/>
      <c r="AO61" s="310"/>
      <c r="AP61" s="310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130"/>
      <c r="X62" s="101"/>
      <c r="Y62" s="130"/>
      <c r="Z62" s="101"/>
      <c r="AA62" s="130"/>
      <c r="AB62" s="101"/>
      <c r="AC62" s="130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346"/>
      <c r="AN62" s="306"/>
      <c r="AO62" s="16"/>
      <c r="AP62" s="16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52"/>
      <c r="X63" s="73"/>
      <c r="Y63" s="52"/>
      <c r="Z63" s="73"/>
      <c r="AA63" s="52"/>
      <c r="AB63" s="73"/>
      <c r="AC63" s="52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30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554</v>
      </c>
      <c r="E64" s="20"/>
      <c r="F64" s="127" t="s">
        <v>151</v>
      </c>
      <c r="G64" s="113">
        <v>41738</v>
      </c>
      <c r="H64" s="127" t="s">
        <v>151</v>
      </c>
      <c r="I64" s="79">
        <v>41766</v>
      </c>
      <c r="J64" s="127" t="s">
        <v>151</v>
      </c>
      <c r="K64" s="79">
        <v>41800</v>
      </c>
      <c r="L64" s="127" t="s">
        <v>151</v>
      </c>
      <c r="M64" s="79">
        <v>41829</v>
      </c>
      <c r="N64" s="127" t="s">
        <v>151</v>
      </c>
      <c r="O64" s="79">
        <v>41857</v>
      </c>
      <c r="P64" s="127" t="s">
        <v>151</v>
      </c>
      <c r="Q64" s="79">
        <v>41885</v>
      </c>
      <c r="R64" s="127" t="s">
        <v>151</v>
      </c>
      <c r="S64" s="80">
        <v>41913</v>
      </c>
      <c r="T64" s="127" t="s">
        <v>151</v>
      </c>
      <c r="U64" s="80">
        <v>41955</v>
      </c>
      <c r="V64" s="127" t="s">
        <v>151</v>
      </c>
      <c r="W64" s="80">
        <v>41976</v>
      </c>
      <c r="X64" s="127" t="s">
        <v>151</v>
      </c>
      <c r="Y64" s="80">
        <v>42018</v>
      </c>
      <c r="Z64" s="127" t="s">
        <v>151</v>
      </c>
      <c r="AA64" s="80">
        <v>42038</v>
      </c>
      <c r="AB64" s="127" t="s">
        <v>151</v>
      </c>
      <c r="AC64" s="80">
        <v>42067</v>
      </c>
      <c r="AD64" s="98"/>
      <c r="AE64" s="99"/>
      <c r="AF64" s="99"/>
      <c r="AG64" s="1099" t="s">
        <v>1523</v>
      </c>
      <c r="AH64" s="1100"/>
      <c r="AI64" s="1101" t="s">
        <v>127</v>
      </c>
      <c r="AJ64" s="1100"/>
      <c r="AK64" s="1101" t="s">
        <v>128</v>
      </c>
      <c r="AL64" s="1102"/>
      <c r="AM64" s="324" t="s">
        <v>4</v>
      </c>
      <c r="AN64" s="307"/>
      <c r="AO64" s="308"/>
      <c r="AP64" s="308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240" t="str">
        <f>IFERROR(LOOKUP(10^10,RIGHT(G65,COLUMN(65:65))*1),"")</f>
        <v/>
      </c>
      <c r="G65" s="241" t="s">
        <v>122</v>
      </c>
      <c r="H65" s="240" t="str">
        <f>IFERROR(LOOKUP(10^10,RIGHT(I65,COLUMN(65:65))*1),"")</f>
        <v/>
      </c>
      <c r="I65" s="241" t="s">
        <v>122</v>
      </c>
      <c r="J65" s="240" t="str">
        <f>IFERROR(LOOKUP(10^10,RIGHT(K65,COLUMN(65:65))*1),"")</f>
        <v/>
      </c>
      <c r="K65" s="242" t="s">
        <v>122</v>
      </c>
      <c r="L65" s="243">
        <f>IFERROR(LOOKUP(10^10,RIGHT(M65,COLUMN(65:65))*1),"")</f>
        <v>1.5E-3</v>
      </c>
      <c r="M65" s="242" t="s">
        <v>145</v>
      </c>
      <c r="N65" s="240" t="str">
        <f>IFERROR(LOOKUP(10^10,RIGHT(O65,COLUMN(65:65))*1),"")</f>
        <v/>
      </c>
      <c r="O65" s="242" t="s">
        <v>122</v>
      </c>
      <c r="P65" s="240" t="str">
        <f>IFERROR(LOOKUP(10^10,RIGHT(Q65,COLUMN(65:65))*1),"")</f>
        <v/>
      </c>
      <c r="Q65" s="242" t="s">
        <v>122</v>
      </c>
      <c r="R65" s="240" t="str">
        <f>IFERROR(LOOKUP(10^10,RIGHT(S65,COLUMN(65:65))*1),"")</f>
        <v/>
      </c>
      <c r="S65" s="244" t="s">
        <v>122</v>
      </c>
      <c r="T65" s="240" t="str">
        <f>IFERROR(LOOKUP(10^10,RIGHT(U65,COLUMN(65:65))*1),"")</f>
        <v/>
      </c>
      <c r="U65" s="244" t="s">
        <v>122</v>
      </c>
      <c r="V65" s="240" t="str">
        <f>IFERROR(LOOKUP(10^10,RIGHT(W65,COLUMN(65:65))*1),"")</f>
        <v/>
      </c>
      <c r="W65" s="241" t="s">
        <v>122</v>
      </c>
      <c r="X65" s="245" t="str">
        <f>IFERROR(LOOKUP(10^10,RIGHT(Y65,COLUMN(65:65))*1),"")</f>
        <v/>
      </c>
      <c r="Y65" s="334" t="s">
        <v>122</v>
      </c>
      <c r="Z65" s="245" t="str">
        <f>IFERROR(LOOKUP(10^10,RIGHT(AA65,COLUMN(65:65))*1),"")</f>
        <v/>
      </c>
      <c r="AA65" s="334" t="s">
        <v>122</v>
      </c>
      <c r="AB65" s="245" t="str">
        <f>IFERROR(LOOKUP(10^10,RIGHT(AC65,COLUMN(65:65))*1),"")</f>
        <v/>
      </c>
      <c r="AC65" s="334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096" t="str">
        <f ca="1">AD65</f>
        <v>&lt;0.0015</v>
      </c>
      <c r="AH65" s="1097"/>
      <c r="AI65" s="1098" t="str">
        <f>AE65</f>
        <v>-</v>
      </c>
      <c r="AJ65" s="1097"/>
      <c r="AK65" s="1098" t="str">
        <f>AF65</f>
        <v>-</v>
      </c>
      <c r="AL65" s="1097"/>
      <c r="AM65" s="301">
        <f t="shared" ref="AM65:AM116" si="23">IF(COUNT(F65,H65,J65,L65,N65,P65,R65,T65,V65,X65,Z65,AB65)=0,"-",COUNT(F65,H65,J65,L65,N65,P65,R65,T65,V65,X65,Z65,AB65))</f>
        <v>1</v>
      </c>
      <c r="AN65" s="311"/>
      <c r="AO65" s="313"/>
      <c r="AP65" s="313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162" t="str">
        <f t="shared" ref="F66:F116" si="24">IFERROR(LOOKUP(10^10,RIGHT(G66,COLUMN(66:66))*1),"")</f>
        <v/>
      </c>
      <c r="G66" s="334" t="s">
        <v>122</v>
      </c>
      <c r="H66" s="164" t="str">
        <f t="shared" ref="H66:H116" si="25">IFERROR(LOOKUP(10^10,RIGHT(I66,COLUMN(66:66))*1),"")</f>
        <v/>
      </c>
      <c r="I66" s="334" t="s">
        <v>122</v>
      </c>
      <c r="J66" s="164" t="str">
        <f t="shared" ref="J66:J116" si="26">IFERROR(LOOKUP(10^10,RIGHT(K66,COLUMN(66:66))*1),"")</f>
        <v/>
      </c>
      <c r="K66" s="165" t="s">
        <v>122</v>
      </c>
      <c r="L66" s="163">
        <f t="shared" ref="L66:L116" si="27">IFERROR(LOOKUP(10^10,RIGHT(M66,COLUMN(66:66))*1),"")</f>
        <v>2.0000000000000001E-4</v>
      </c>
      <c r="M66" s="165" t="s">
        <v>137</v>
      </c>
      <c r="N66" s="164" t="str">
        <f t="shared" ref="N66:N116" si="28">IFERROR(LOOKUP(10^10,RIGHT(O66,COLUMN(66:66))*1),"")</f>
        <v/>
      </c>
      <c r="O66" s="165" t="s">
        <v>122</v>
      </c>
      <c r="P66" s="164" t="str">
        <f t="shared" ref="P66:P116" si="29">IFERROR(LOOKUP(10^10,RIGHT(Q66,COLUMN(66:66))*1),"")</f>
        <v/>
      </c>
      <c r="Q66" s="165" t="s">
        <v>122</v>
      </c>
      <c r="R66" s="164" t="str">
        <f t="shared" ref="R66:R116" si="30">IFERROR(LOOKUP(10^10,RIGHT(S66,COLUMN(66:66))*1),"")</f>
        <v/>
      </c>
      <c r="S66" s="166" t="s">
        <v>122</v>
      </c>
      <c r="T66" s="164" t="str">
        <f t="shared" ref="T66:T116" si="31">IFERROR(LOOKUP(10^10,RIGHT(U66,COLUMN(66:66))*1),"")</f>
        <v/>
      </c>
      <c r="U66" s="166" t="s">
        <v>122</v>
      </c>
      <c r="V66" s="164" t="str">
        <f t="shared" ref="V66:V116" si="32">IFERROR(LOOKUP(10^10,RIGHT(W66,COLUMN(66:66))*1),"")</f>
        <v/>
      </c>
      <c r="W66" s="334" t="s">
        <v>122</v>
      </c>
      <c r="X66" s="167" t="str">
        <f t="shared" ref="X66:X116" si="33">IFERROR(LOOKUP(10^10,RIGHT(Y66,COLUMN(66:66))*1),"")</f>
        <v/>
      </c>
      <c r="Y66" s="334" t="s">
        <v>122</v>
      </c>
      <c r="Z66" s="167" t="str">
        <f t="shared" ref="Z66:Z116" si="34">IFERROR(LOOKUP(10^10,RIGHT(AA66,COLUMN(66:66))*1),"")</f>
        <v/>
      </c>
      <c r="AA66" s="334" t="s">
        <v>122</v>
      </c>
      <c r="AB66" s="167" t="str">
        <f t="shared" ref="AB66:AB116" si="35">IFERROR(LOOKUP(10^10,RIGHT(AC66,COLUMN(66:66))*1),"")</f>
        <v/>
      </c>
      <c r="AC66" s="334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6">AD66</f>
        <v>&lt;0.0002</v>
      </c>
      <c r="AH66" s="1097"/>
      <c r="AI66" s="1098" t="str">
        <f t="shared" ref="AI66:AI116" si="37">AE66</f>
        <v>-</v>
      </c>
      <c r="AJ66" s="1097"/>
      <c r="AK66" s="1098" t="str">
        <f t="shared" ref="AK66:AK116" si="38">AF66</f>
        <v>-</v>
      </c>
      <c r="AL66" s="1097"/>
      <c r="AM66" s="329">
        <f t="shared" si="23"/>
        <v>1</v>
      </c>
      <c r="AN66" s="311"/>
      <c r="AO66" s="313"/>
      <c r="AP66" s="313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182" t="str">
        <f t="shared" si="24"/>
        <v/>
      </c>
      <c r="G67" s="336" t="s">
        <v>122</v>
      </c>
      <c r="H67" s="184" t="str">
        <f t="shared" si="25"/>
        <v/>
      </c>
      <c r="I67" s="336" t="s">
        <v>122</v>
      </c>
      <c r="J67" s="184" t="str">
        <f t="shared" si="26"/>
        <v/>
      </c>
      <c r="K67" s="185" t="s">
        <v>122</v>
      </c>
      <c r="L67" s="183">
        <f t="shared" si="27"/>
        <v>1E-3</v>
      </c>
      <c r="M67" s="185" t="s">
        <v>131</v>
      </c>
      <c r="N67" s="184" t="str">
        <f t="shared" si="28"/>
        <v/>
      </c>
      <c r="O67" s="185" t="s">
        <v>122</v>
      </c>
      <c r="P67" s="184" t="str">
        <f t="shared" si="29"/>
        <v/>
      </c>
      <c r="Q67" s="185" t="s">
        <v>122</v>
      </c>
      <c r="R67" s="184" t="str">
        <f t="shared" si="30"/>
        <v/>
      </c>
      <c r="S67" s="186" t="s">
        <v>122</v>
      </c>
      <c r="T67" s="184" t="str">
        <f t="shared" si="31"/>
        <v/>
      </c>
      <c r="U67" s="186" t="s">
        <v>122</v>
      </c>
      <c r="V67" s="184" t="str">
        <f t="shared" si="32"/>
        <v/>
      </c>
      <c r="W67" s="336" t="s">
        <v>122</v>
      </c>
      <c r="X67" s="187" t="str">
        <f t="shared" si="33"/>
        <v/>
      </c>
      <c r="Y67" s="336" t="s">
        <v>122</v>
      </c>
      <c r="Z67" s="187" t="str">
        <f t="shared" si="34"/>
        <v/>
      </c>
      <c r="AA67" s="336" t="s">
        <v>122</v>
      </c>
      <c r="AB67" s="187" t="str">
        <f t="shared" si="35"/>
        <v/>
      </c>
      <c r="AC67" s="33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6"/>
        <v>&lt;0.001</v>
      </c>
      <c r="AH67" s="1008"/>
      <c r="AI67" s="1084" t="str">
        <f t="shared" si="37"/>
        <v>-</v>
      </c>
      <c r="AJ67" s="1008"/>
      <c r="AK67" s="1084" t="str">
        <f t="shared" si="38"/>
        <v>-</v>
      </c>
      <c r="AL67" s="1008"/>
      <c r="AM67" s="329">
        <f t="shared" si="23"/>
        <v>1</v>
      </c>
      <c r="AN67" s="316"/>
      <c r="AO67" s="317"/>
      <c r="AP67" s="317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75" t="str">
        <f t="shared" si="24"/>
        <v/>
      </c>
      <c r="G68" s="328" t="s">
        <v>122</v>
      </c>
      <c r="H68" s="138" t="str">
        <f t="shared" si="25"/>
        <v/>
      </c>
      <c r="I68" s="328" t="s">
        <v>122</v>
      </c>
      <c r="J68" s="138" t="str">
        <f t="shared" si="26"/>
        <v/>
      </c>
      <c r="K68" s="139" t="s">
        <v>122</v>
      </c>
      <c r="L68" s="138" t="str">
        <f t="shared" si="27"/>
        <v/>
      </c>
      <c r="M68" s="139" t="s">
        <v>122</v>
      </c>
      <c r="N68" s="138" t="str">
        <f t="shared" si="28"/>
        <v/>
      </c>
      <c r="O68" s="139" t="s">
        <v>122</v>
      </c>
      <c r="P68" s="138" t="str">
        <f t="shared" si="29"/>
        <v/>
      </c>
      <c r="Q68" s="139" t="s">
        <v>122</v>
      </c>
      <c r="R68" s="138" t="str">
        <f t="shared" si="30"/>
        <v/>
      </c>
      <c r="S68" s="140" t="s">
        <v>122</v>
      </c>
      <c r="T68" s="138" t="str">
        <f t="shared" si="31"/>
        <v/>
      </c>
      <c r="U68" s="140" t="s">
        <v>122</v>
      </c>
      <c r="V68" s="138" t="str">
        <f t="shared" si="32"/>
        <v/>
      </c>
      <c r="W68" s="328" t="s">
        <v>122</v>
      </c>
      <c r="X68" s="141" t="str">
        <f t="shared" si="33"/>
        <v/>
      </c>
      <c r="Y68" s="328" t="s">
        <v>122</v>
      </c>
      <c r="Z68" s="141" t="str">
        <f t="shared" si="34"/>
        <v/>
      </c>
      <c r="AA68" s="328" t="s">
        <v>122</v>
      </c>
      <c r="AB68" s="141" t="str">
        <f t="shared" si="35"/>
        <v/>
      </c>
      <c r="AC68" s="328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6"/>
        <v>-</v>
      </c>
      <c r="AH68" s="1005"/>
      <c r="AI68" s="1006" t="str">
        <f t="shared" si="37"/>
        <v>-</v>
      </c>
      <c r="AJ68" s="1005"/>
      <c r="AK68" s="1006" t="str">
        <f t="shared" si="38"/>
        <v>-</v>
      </c>
      <c r="AL68" s="1005"/>
      <c r="AM68" s="329" t="str">
        <f t="shared" si="23"/>
        <v>-</v>
      </c>
      <c r="AN68" s="307"/>
      <c r="AO68" s="308"/>
      <c r="AP68" s="308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162" t="str">
        <f t="shared" si="24"/>
        <v/>
      </c>
      <c r="G69" s="334" t="s">
        <v>122</v>
      </c>
      <c r="H69" s="164" t="str">
        <f t="shared" si="25"/>
        <v/>
      </c>
      <c r="I69" s="334" t="s">
        <v>122</v>
      </c>
      <c r="J69" s="164" t="str">
        <f t="shared" si="26"/>
        <v/>
      </c>
      <c r="K69" s="165" t="s">
        <v>122</v>
      </c>
      <c r="L69" s="163">
        <f t="shared" si="27"/>
        <v>4.0000000000000002E-4</v>
      </c>
      <c r="M69" s="165" t="s">
        <v>146</v>
      </c>
      <c r="N69" s="164" t="str">
        <f t="shared" si="28"/>
        <v/>
      </c>
      <c r="O69" s="165" t="s">
        <v>122</v>
      </c>
      <c r="P69" s="164" t="str">
        <f t="shared" si="29"/>
        <v/>
      </c>
      <c r="Q69" s="165" t="s">
        <v>122</v>
      </c>
      <c r="R69" s="164" t="str">
        <f t="shared" si="30"/>
        <v/>
      </c>
      <c r="S69" s="166" t="s">
        <v>122</v>
      </c>
      <c r="T69" s="164" t="str">
        <f t="shared" si="31"/>
        <v/>
      </c>
      <c r="U69" s="166" t="s">
        <v>122</v>
      </c>
      <c r="V69" s="164" t="str">
        <f t="shared" si="32"/>
        <v/>
      </c>
      <c r="W69" s="334" t="s">
        <v>122</v>
      </c>
      <c r="X69" s="167" t="str">
        <f t="shared" si="33"/>
        <v/>
      </c>
      <c r="Y69" s="334" t="s">
        <v>122</v>
      </c>
      <c r="Z69" s="167" t="str">
        <f t="shared" si="34"/>
        <v/>
      </c>
      <c r="AA69" s="334" t="s">
        <v>122</v>
      </c>
      <c r="AB69" s="167" t="str">
        <f t="shared" si="35"/>
        <v/>
      </c>
      <c r="AC69" s="334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6"/>
        <v>&lt;0.0004</v>
      </c>
      <c r="AH69" s="1097"/>
      <c r="AI69" s="1098" t="str">
        <f t="shared" si="37"/>
        <v>-</v>
      </c>
      <c r="AJ69" s="1097"/>
      <c r="AK69" s="1098" t="str">
        <f t="shared" si="38"/>
        <v>-</v>
      </c>
      <c r="AL69" s="1097"/>
      <c r="AM69" s="329">
        <f t="shared" si="23"/>
        <v>1</v>
      </c>
      <c r="AN69" s="311"/>
      <c r="AO69" s="313"/>
      <c r="AP69" s="313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220</v>
      </c>
      <c r="F70" s="75" t="str">
        <f t="shared" si="24"/>
        <v/>
      </c>
      <c r="G70" s="328" t="s">
        <v>122</v>
      </c>
      <c r="H70" s="138" t="str">
        <f t="shared" si="25"/>
        <v/>
      </c>
      <c r="I70" s="328" t="s">
        <v>122</v>
      </c>
      <c r="J70" s="138" t="str">
        <f t="shared" si="26"/>
        <v/>
      </c>
      <c r="K70" s="139" t="s">
        <v>122</v>
      </c>
      <c r="L70" s="138" t="str">
        <f t="shared" si="27"/>
        <v/>
      </c>
      <c r="M70" s="139" t="s">
        <v>122</v>
      </c>
      <c r="N70" s="138" t="str">
        <f t="shared" si="28"/>
        <v/>
      </c>
      <c r="O70" s="139" t="s">
        <v>122</v>
      </c>
      <c r="P70" s="138" t="str">
        <f t="shared" si="29"/>
        <v/>
      </c>
      <c r="Q70" s="139" t="s">
        <v>122</v>
      </c>
      <c r="R70" s="138" t="str">
        <f t="shared" si="30"/>
        <v/>
      </c>
      <c r="S70" s="140" t="s">
        <v>122</v>
      </c>
      <c r="T70" s="138" t="str">
        <f t="shared" si="31"/>
        <v/>
      </c>
      <c r="U70" s="140" t="s">
        <v>122</v>
      </c>
      <c r="V70" s="138" t="str">
        <f t="shared" si="32"/>
        <v/>
      </c>
      <c r="W70" s="328" t="s">
        <v>122</v>
      </c>
      <c r="X70" s="141" t="str">
        <f t="shared" si="33"/>
        <v/>
      </c>
      <c r="Y70" s="328" t="s">
        <v>122</v>
      </c>
      <c r="Z70" s="141" t="str">
        <f t="shared" si="34"/>
        <v/>
      </c>
      <c r="AA70" s="328" t="s">
        <v>122</v>
      </c>
      <c r="AB70" s="141" t="str">
        <f t="shared" si="35"/>
        <v/>
      </c>
      <c r="AC70" s="328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6"/>
        <v>-</v>
      </c>
      <c r="AH70" s="1005"/>
      <c r="AI70" s="1006" t="str">
        <f t="shared" si="37"/>
        <v>-</v>
      </c>
      <c r="AJ70" s="1005"/>
      <c r="AK70" s="1006" t="str">
        <f t="shared" si="38"/>
        <v>-</v>
      </c>
      <c r="AL70" s="1005"/>
      <c r="AM70" s="329" t="str">
        <f t="shared" si="23"/>
        <v>-</v>
      </c>
      <c r="AN70" s="307"/>
      <c r="AO70" s="308"/>
      <c r="AP70" s="308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75" t="str">
        <f t="shared" si="24"/>
        <v/>
      </c>
      <c r="G71" s="328" t="s">
        <v>122</v>
      </c>
      <c r="H71" s="138" t="str">
        <f t="shared" si="25"/>
        <v/>
      </c>
      <c r="I71" s="328" t="s">
        <v>122</v>
      </c>
      <c r="J71" s="138" t="str">
        <f t="shared" si="26"/>
        <v/>
      </c>
      <c r="K71" s="139" t="s">
        <v>122</v>
      </c>
      <c r="L71" s="138" t="str">
        <f t="shared" si="27"/>
        <v/>
      </c>
      <c r="M71" s="139" t="s">
        <v>122</v>
      </c>
      <c r="N71" s="138" t="str">
        <f t="shared" si="28"/>
        <v/>
      </c>
      <c r="O71" s="139" t="s">
        <v>122</v>
      </c>
      <c r="P71" s="138" t="str">
        <f t="shared" si="29"/>
        <v/>
      </c>
      <c r="Q71" s="139" t="s">
        <v>122</v>
      </c>
      <c r="R71" s="138" t="str">
        <f t="shared" si="30"/>
        <v/>
      </c>
      <c r="S71" s="140" t="s">
        <v>122</v>
      </c>
      <c r="T71" s="138" t="str">
        <f t="shared" si="31"/>
        <v/>
      </c>
      <c r="U71" s="140" t="s">
        <v>122</v>
      </c>
      <c r="V71" s="138" t="str">
        <f t="shared" si="32"/>
        <v/>
      </c>
      <c r="W71" s="328" t="s">
        <v>122</v>
      </c>
      <c r="X71" s="141" t="str">
        <f t="shared" si="33"/>
        <v/>
      </c>
      <c r="Y71" s="328" t="s">
        <v>122</v>
      </c>
      <c r="Z71" s="141" t="str">
        <f t="shared" si="34"/>
        <v/>
      </c>
      <c r="AA71" s="328" t="s">
        <v>122</v>
      </c>
      <c r="AB71" s="141" t="str">
        <f t="shared" si="35"/>
        <v/>
      </c>
      <c r="AC71" s="328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6"/>
        <v>-</v>
      </c>
      <c r="AH71" s="1005"/>
      <c r="AI71" s="1006" t="str">
        <f t="shared" si="37"/>
        <v>-</v>
      </c>
      <c r="AJ71" s="1005"/>
      <c r="AK71" s="1006" t="str">
        <f t="shared" si="38"/>
        <v>-</v>
      </c>
      <c r="AL71" s="1005"/>
      <c r="AM71" s="329" t="str">
        <f t="shared" si="23"/>
        <v>-</v>
      </c>
      <c r="AN71" s="307"/>
      <c r="AO71" s="308"/>
      <c r="AP71" s="308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182" t="str">
        <f t="shared" si="24"/>
        <v/>
      </c>
      <c r="G72" s="336" t="s">
        <v>122</v>
      </c>
      <c r="H72" s="184" t="str">
        <f t="shared" si="25"/>
        <v/>
      </c>
      <c r="I72" s="336" t="s">
        <v>122</v>
      </c>
      <c r="J72" s="184" t="str">
        <f t="shared" si="26"/>
        <v/>
      </c>
      <c r="K72" s="185" t="s">
        <v>122</v>
      </c>
      <c r="L72" s="183">
        <f t="shared" si="27"/>
        <v>1E-3</v>
      </c>
      <c r="M72" s="185" t="s">
        <v>131</v>
      </c>
      <c r="N72" s="184" t="str">
        <f t="shared" si="28"/>
        <v/>
      </c>
      <c r="O72" s="185" t="s">
        <v>122</v>
      </c>
      <c r="P72" s="184" t="str">
        <f t="shared" si="29"/>
        <v/>
      </c>
      <c r="Q72" s="185" t="s">
        <v>122</v>
      </c>
      <c r="R72" s="184" t="str">
        <f t="shared" si="30"/>
        <v/>
      </c>
      <c r="S72" s="186" t="s">
        <v>122</v>
      </c>
      <c r="T72" s="184" t="str">
        <f t="shared" si="31"/>
        <v/>
      </c>
      <c r="U72" s="186" t="s">
        <v>122</v>
      </c>
      <c r="V72" s="184" t="str">
        <f t="shared" si="32"/>
        <v/>
      </c>
      <c r="W72" s="336" t="s">
        <v>122</v>
      </c>
      <c r="X72" s="187" t="str">
        <f t="shared" si="33"/>
        <v/>
      </c>
      <c r="Y72" s="336" t="s">
        <v>122</v>
      </c>
      <c r="Z72" s="187" t="str">
        <f t="shared" si="34"/>
        <v/>
      </c>
      <c r="AA72" s="336" t="s">
        <v>122</v>
      </c>
      <c r="AB72" s="187" t="str">
        <f t="shared" si="35"/>
        <v/>
      </c>
      <c r="AC72" s="33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6"/>
        <v>&lt;0.001</v>
      </c>
      <c r="AH72" s="1008"/>
      <c r="AI72" s="1084" t="str">
        <f t="shared" si="37"/>
        <v>-</v>
      </c>
      <c r="AJ72" s="1008"/>
      <c r="AK72" s="1084" t="str">
        <f t="shared" si="38"/>
        <v>-</v>
      </c>
      <c r="AL72" s="1008"/>
      <c r="AM72" s="329">
        <f t="shared" si="23"/>
        <v>1</v>
      </c>
      <c r="AN72" s="316"/>
      <c r="AO72" s="317"/>
      <c r="AP72" s="317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182" t="str">
        <f t="shared" si="24"/>
        <v/>
      </c>
      <c r="G73" s="336" t="s">
        <v>122</v>
      </c>
      <c r="H73" s="184" t="str">
        <f t="shared" si="25"/>
        <v/>
      </c>
      <c r="I73" s="336" t="s">
        <v>122</v>
      </c>
      <c r="J73" s="184" t="str">
        <f t="shared" si="26"/>
        <v/>
      </c>
      <c r="K73" s="185" t="s">
        <v>122</v>
      </c>
      <c r="L73" s="183">
        <f t="shared" si="27"/>
        <v>8.0000000000000002E-3</v>
      </c>
      <c r="M73" s="185" t="s">
        <v>147</v>
      </c>
      <c r="N73" s="184" t="str">
        <f t="shared" si="28"/>
        <v/>
      </c>
      <c r="O73" s="185" t="s">
        <v>122</v>
      </c>
      <c r="P73" s="184" t="str">
        <f t="shared" si="29"/>
        <v/>
      </c>
      <c r="Q73" s="185" t="s">
        <v>122</v>
      </c>
      <c r="R73" s="184" t="str">
        <f t="shared" si="30"/>
        <v/>
      </c>
      <c r="S73" s="186" t="s">
        <v>122</v>
      </c>
      <c r="T73" s="184" t="str">
        <f t="shared" si="31"/>
        <v/>
      </c>
      <c r="U73" s="186" t="s">
        <v>122</v>
      </c>
      <c r="V73" s="184" t="str">
        <f t="shared" si="32"/>
        <v/>
      </c>
      <c r="W73" s="336" t="s">
        <v>122</v>
      </c>
      <c r="X73" s="187" t="str">
        <f t="shared" si="33"/>
        <v/>
      </c>
      <c r="Y73" s="336" t="s">
        <v>122</v>
      </c>
      <c r="Z73" s="187" t="str">
        <f t="shared" si="34"/>
        <v/>
      </c>
      <c r="AA73" s="336" t="s">
        <v>122</v>
      </c>
      <c r="AB73" s="187" t="str">
        <f t="shared" si="35"/>
        <v/>
      </c>
      <c r="AC73" s="33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6"/>
        <v>&lt;0.008</v>
      </c>
      <c r="AH73" s="1008"/>
      <c r="AI73" s="1084" t="str">
        <f t="shared" si="37"/>
        <v>-</v>
      </c>
      <c r="AJ73" s="1008"/>
      <c r="AK73" s="1084" t="str">
        <f t="shared" si="38"/>
        <v>-</v>
      </c>
      <c r="AL73" s="1008"/>
      <c r="AM73" s="329">
        <f t="shared" si="23"/>
        <v>1</v>
      </c>
      <c r="AN73" s="316"/>
      <c r="AO73" s="317"/>
      <c r="AP73" s="317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75" t="str">
        <f t="shared" si="24"/>
        <v/>
      </c>
      <c r="G74" s="328" t="s">
        <v>122</v>
      </c>
      <c r="H74" s="138" t="str">
        <f t="shared" si="25"/>
        <v/>
      </c>
      <c r="I74" s="328" t="s">
        <v>122</v>
      </c>
      <c r="J74" s="138" t="str">
        <f t="shared" si="26"/>
        <v/>
      </c>
      <c r="K74" s="139" t="s">
        <v>122</v>
      </c>
      <c r="L74" s="138" t="str">
        <f t="shared" si="27"/>
        <v/>
      </c>
      <c r="M74" s="139" t="s">
        <v>122</v>
      </c>
      <c r="N74" s="138" t="str">
        <f t="shared" si="28"/>
        <v/>
      </c>
      <c r="O74" s="139" t="s">
        <v>122</v>
      </c>
      <c r="P74" s="138" t="str">
        <f t="shared" si="29"/>
        <v/>
      </c>
      <c r="Q74" s="139" t="s">
        <v>122</v>
      </c>
      <c r="R74" s="138" t="str">
        <f t="shared" si="30"/>
        <v/>
      </c>
      <c r="S74" s="140" t="s">
        <v>122</v>
      </c>
      <c r="T74" s="138" t="str">
        <f t="shared" si="31"/>
        <v/>
      </c>
      <c r="U74" s="140" t="s">
        <v>122</v>
      </c>
      <c r="V74" s="138" t="str">
        <f t="shared" si="32"/>
        <v/>
      </c>
      <c r="W74" s="328" t="s">
        <v>122</v>
      </c>
      <c r="X74" s="141" t="str">
        <f t="shared" si="33"/>
        <v/>
      </c>
      <c r="Y74" s="328" t="s">
        <v>122</v>
      </c>
      <c r="Z74" s="141" t="str">
        <f t="shared" si="34"/>
        <v/>
      </c>
      <c r="AA74" s="328" t="s">
        <v>122</v>
      </c>
      <c r="AB74" s="141" t="str">
        <f t="shared" si="35"/>
        <v/>
      </c>
      <c r="AC74" s="328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6"/>
        <v>-</v>
      </c>
      <c r="AH74" s="1005"/>
      <c r="AI74" s="1006" t="str">
        <f t="shared" si="37"/>
        <v>-</v>
      </c>
      <c r="AJ74" s="1005"/>
      <c r="AK74" s="1006" t="str">
        <f t="shared" si="38"/>
        <v>-</v>
      </c>
      <c r="AL74" s="1005"/>
      <c r="AM74" s="329" t="str">
        <f t="shared" si="23"/>
        <v>-</v>
      </c>
      <c r="AN74" s="307"/>
      <c r="AO74" s="308"/>
      <c r="AP74" s="308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75" t="str">
        <f t="shared" si="24"/>
        <v/>
      </c>
      <c r="G75" s="328" t="s">
        <v>122</v>
      </c>
      <c r="H75" s="138" t="str">
        <f t="shared" si="25"/>
        <v/>
      </c>
      <c r="I75" s="328" t="s">
        <v>122</v>
      </c>
      <c r="J75" s="138" t="str">
        <f t="shared" si="26"/>
        <v/>
      </c>
      <c r="K75" s="139" t="s">
        <v>122</v>
      </c>
      <c r="L75" s="138" t="str">
        <f t="shared" si="27"/>
        <v/>
      </c>
      <c r="M75" s="139" t="s">
        <v>122</v>
      </c>
      <c r="N75" s="138" t="str">
        <f t="shared" si="28"/>
        <v/>
      </c>
      <c r="O75" s="139" t="s">
        <v>122</v>
      </c>
      <c r="P75" s="138" t="str">
        <f t="shared" si="29"/>
        <v/>
      </c>
      <c r="Q75" s="139" t="s">
        <v>122</v>
      </c>
      <c r="R75" s="138" t="str">
        <f t="shared" si="30"/>
        <v/>
      </c>
      <c r="S75" s="140" t="s">
        <v>122</v>
      </c>
      <c r="T75" s="138" t="str">
        <f t="shared" si="31"/>
        <v/>
      </c>
      <c r="U75" s="140" t="s">
        <v>122</v>
      </c>
      <c r="V75" s="138" t="str">
        <f t="shared" si="32"/>
        <v/>
      </c>
      <c r="W75" s="328" t="s">
        <v>122</v>
      </c>
      <c r="X75" s="141" t="str">
        <f t="shared" si="33"/>
        <v/>
      </c>
      <c r="Y75" s="328" t="s">
        <v>122</v>
      </c>
      <c r="Z75" s="141" t="str">
        <f t="shared" si="34"/>
        <v/>
      </c>
      <c r="AA75" s="328" t="s">
        <v>122</v>
      </c>
      <c r="AB75" s="141" t="str">
        <f t="shared" si="35"/>
        <v/>
      </c>
      <c r="AC75" s="328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6"/>
        <v>-</v>
      </c>
      <c r="AH75" s="1005"/>
      <c r="AI75" s="1006" t="str">
        <f t="shared" si="37"/>
        <v>-</v>
      </c>
      <c r="AJ75" s="1005"/>
      <c r="AK75" s="1006" t="str">
        <f t="shared" si="38"/>
        <v>-</v>
      </c>
      <c r="AL75" s="1005"/>
      <c r="AM75" s="329" t="str">
        <f t="shared" si="23"/>
        <v>-</v>
      </c>
      <c r="AN75" s="307"/>
      <c r="AO75" s="308"/>
      <c r="AP75" s="308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75" t="str">
        <f t="shared" si="24"/>
        <v/>
      </c>
      <c r="G76" s="328" t="s">
        <v>122</v>
      </c>
      <c r="H76" s="138" t="str">
        <f t="shared" si="25"/>
        <v/>
      </c>
      <c r="I76" s="328" t="s">
        <v>122</v>
      </c>
      <c r="J76" s="138" t="str">
        <f t="shared" si="26"/>
        <v/>
      </c>
      <c r="K76" s="139" t="s">
        <v>122</v>
      </c>
      <c r="L76" s="138" t="str">
        <f t="shared" si="27"/>
        <v/>
      </c>
      <c r="M76" s="139" t="s">
        <v>122</v>
      </c>
      <c r="N76" s="138" t="str">
        <f t="shared" si="28"/>
        <v/>
      </c>
      <c r="O76" s="139" t="s">
        <v>122</v>
      </c>
      <c r="P76" s="138" t="str">
        <f t="shared" si="29"/>
        <v/>
      </c>
      <c r="Q76" s="139" t="s">
        <v>122</v>
      </c>
      <c r="R76" s="138" t="str">
        <f t="shared" si="30"/>
        <v/>
      </c>
      <c r="S76" s="140" t="s">
        <v>122</v>
      </c>
      <c r="T76" s="138" t="str">
        <f t="shared" si="31"/>
        <v/>
      </c>
      <c r="U76" s="140" t="s">
        <v>122</v>
      </c>
      <c r="V76" s="138" t="str">
        <f t="shared" si="32"/>
        <v/>
      </c>
      <c r="W76" s="328" t="s">
        <v>122</v>
      </c>
      <c r="X76" s="141" t="str">
        <f t="shared" si="33"/>
        <v/>
      </c>
      <c r="Y76" s="328" t="s">
        <v>122</v>
      </c>
      <c r="Z76" s="141" t="str">
        <f t="shared" si="34"/>
        <v/>
      </c>
      <c r="AA76" s="328" t="s">
        <v>122</v>
      </c>
      <c r="AB76" s="141" t="str">
        <f t="shared" si="35"/>
        <v/>
      </c>
      <c r="AC76" s="328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6"/>
        <v>-</v>
      </c>
      <c r="AH76" s="1005"/>
      <c r="AI76" s="1006" t="str">
        <f t="shared" si="37"/>
        <v>-</v>
      </c>
      <c r="AJ76" s="1005"/>
      <c r="AK76" s="1006" t="str">
        <f t="shared" si="38"/>
        <v>-</v>
      </c>
      <c r="AL76" s="1005"/>
      <c r="AM76" s="329" t="str">
        <f t="shared" si="23"/>
        <v>-</v>
      </c>
      <c r="AN76" s="307"/>
      <c r="AO76" s="308"/>
      <c r="AP76" s="308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75" t="str">
        <f t="shared" si="24"/>
        <v/>
      </c>
      <c r="G77" s="328" t="s">
        <v>122</v>
      </c>
      <c r="H77" s="138" t="str">
        <f t="shared" si="25"/>
        <v/>
      </c>
      <c r="I77" s="328" t="s">
        <v>122</v>
      </c>
      <c r="J77" s="138" t="str">
        <f t="shared" si="26"/>
        <v/>
      </c>
      <c r="K77" s="139" t="s">
        <v>122</v>
      </c>
      <c r="L77" s="138" t="str">
        <f t="shared" si="27"/>
        <v/>
      </c>
      <c r="M77" s="139" t="s">
        <v>122</v>
      </c>
      <c r="N77" s="138" t="str">
        <f t="shared" si="28"/>
        <v/>
      </c>
      <c r="O77" s="139" t="s">
        <v>122</v>
      </c>
      <c r="P77" s="138" t="str">
        <f t="shared" si="29"/>
        <v/>
      </c>
      <c r="Q77" s="139" t="s">
        <v>122</v>
      </c>
      <c r="R77" s="138" t="str">
        <f t="shared" si="30"/>
        <v/>
      </c>
      <c r="S77" s="140" t="s">
        <v>122</v>
      </c>
      <c r="T77" s="138" t="str">
        <f t="shared" si="31"/>
        <v/>
      </c>
      <c r="U77" s="140" t="s">
        <v>122</v>
      </c>
      <c r="V77" s="138" t="str">
        <f t="shared" si="32"/>
        <v/>
      </c>
      <c r="W77" s="328" t="s">
        <v>122</v>
      </c>
      <c r="X77" s="141" t="str">
        <f t="shared" si="33"/>
        <v/>
      </c>
      <c r="Y77" s="328" t="s">
        <v>122</v>
      </c>
      <c r="Z77" s="141" t="str">
        <f t="shared" si="34"/>
        <v/>
      </c>
      <c r="AA77" s="328" t="s">
        <v>122</v>
      </c>
      <c r="AB77" s="141" t="str">
        <f t="shared" si="35"/>
        <v/>
      </c>
      <c r="AC77" s="328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6"/>
        <v>-</v>
      </c>
      <c r="AH77" s="1005"/>
      <c r="AI77" s="1006" t="str">
        <f t="shared" si="37"/>
        <v>-</v>
      </c>
      <c r="AJ77" s="1005"/>
      <c r="AK77" s="1006" t="str">
        <f t="shared" si="38"/>
        <v>-</v>
      </c>
      <c r="AL77" s="1005"/>
      <c r="AM77" s="329" t="str">
        <f t="shared" si="23"/>
        <v>-</v>
      </c>
      <c r="AN77" s="307"/>
      <c r="AO77" s="308"/>
      <c r="AP77" s="308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75" t="str">
        <f t="shared" si="24"/>
        <v/>
      </c>
      <c r="G78" s="328" t="s">
        <v>122</v>
      </c>
      <c r="H78" s="138" t="str">
        <f t="shared" si="25"/>
        <v/>
      </c>
      <c r="I78" s="328" t="s">
        <v>122</v>
      </c>
      <c r="J78" s="138" t="str">
        <f t="shared" si="26"/>
        <v/>
      </c>
      <c r="K78" s="139" t="s">
        <v>122</v>
      </c>
      <c r="L78" s="138" t="str">
        <f t="shared" si="27"/>
        <v/>
      </c>
      <c r="M78" s="139" t="s">
        <v>122</v>
      </c>
      <c r="N78" s="138" t="str">
        <f t="shared" si="28"/>
        <v/>
      </c>
      <c r="O78" s="139" t="s">
        <v>122</v>
      </c>
      <c r="P78" s="138" t="str">
        <f t="shared" si="29"/>
        <v/>
      </c>
      <c r="Q78" s="139" t="s">
        <v>122</v>
      </c>
      <c r="R78" s="138" t="str">
        <f t="shared" si="30"/>
        <v/>
      </c>
      <c r="S78" s="140" t="s">
        <v>122</v>
      </c>
      <c r="T78" s="138" t="str">
        <f t="shared" si="31"/>
        <v/>
      </c>
      <c r="U78" s="140" t="s">
        <v>122</v>
      </c>
      <c r="V78" s="138" t="str">
        <f t="shared" si="32"/>
        <v/>
      </c>
      <c r="W78" s="328" t="s">
        <v>122</v>
      </c>
      <c r="X78" s="141" t="str">
        <f t="shared" si="33"/>
        <v/>
      </c>
      <c r="Y78" s="328" t="s">
        <v>122</v>
      </c>
      <c r="Z78" s="141" t="str">
        <f t="shared" si="34"/>
        <v/>
      </c>
      <c r="AA78" s="328" t="s">
        <v>122</v>
      </c>
      <c r="AB78" s="141" t="str">
        <f t="shared" si="35"/>
        <v/>
      </c>
      <c r="AC78" s="328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6"/>
        <v>-</v>
      </c>
      <c r="AH78" s="1005"/>
      <c r="AI78" s="1006" t="str">
        <f t="shared" si="37"/>
        <v>-</v>
      </c>
      <c r="AJ78" s="1005"/>
      <c r="AK78" s="1006" t="str">
        <f t="shared" si="38"/>
        <v>-</v>
      </c>
      <c r="AL78" s="1005"/>
      <c r="AM78" s="329" t="str">
        <f t="shared" si="23"/>
        <v>-</v>
      </c>
      <c r="AN78" s="307"/>
      <c r="AO78" s="308"/>
      <c r="AP78" s="308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75" t="str">
        <f t="shared" si="24"/>
        <v/>
      </c>
      <c r="G79" s="328" t="s">
        <v>122</v>
      </c>
      <c r="H79" s="138" t="str">
        <f t="shared" si="25"/>
        <v/>
      </c>
      <c r="I79" s="328" t="s">
        <v>122</v>
      </c>
      <c r="J79" s="138" t="str">
        <f t="shared" si="26"/>
        <v/>
      </c>
      <c r="K79" s="139" t="s">
        <v>122</v>
      </c>
      <c r="L79" s="138" t="str">
        <f t="shared" si="27"/>
        <v/>
      </c>
      <c r="M79" s="139" t="s">
        <v>122</v>
      </c>
      <c r="N79" s="138" t="str">
        <f t="shared" si="28"/>
        <v/>
      </c>
      <c r="O79" s="139" t="s">
        <v>122</v>
      </c>
      <c r="P79" s="138" t="str">
        <f t="shared" si="29"/>
        <v/>
      </c>
      <c r="Q79" s="139" t="s">
        <v>122</v>
      </c>
      <c r="R79" s="138" t="str">
        <f t="shared" si="30"/>
        <v/>
      </c>
      <c r="S79" s="140" t="s">
        <v>122</v>
      </c>
      <c r="T79" s="138" t="str">
        <f t="shared" si="31"/>
        <v/>
      </c>
      <c r="U79" s="140" t="s">
        <v>122</v>
      </c>
      <c r="V79" s="138" t="str">
        <f t="shared" si="32"/>
        <v/>
      </c>
      <c r="W79" s="328" t="s">
        <v>122</v>
      </c>
      <c r="X79" s="141" t="str">
        <f t="shared" si="33"/>
        <v/>
      </c>
      <c r="Y79" s="328" t="s">
        <v>122</v>
      </c>
      <c r="Z79" s="141" t="str">
        <f t="shared" si="34"/>
        <v/>
      </c>
      <c r="AA79" s="328" t="s">
        <v>122</v>
      </c>
      <c r="AB79" s="141" t="str">
        <f t="shared" si="35"/>
        <v/>
      </c>
      <c r="AC79" s="328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6"/>
        <v>-</v>
      </c>
      <c r="AH79" s="1005"/>
      <c r="AI79" s="1006" t="str">
        <f t="shared" si="37"/>
        <v>-</v>
      </c>
      <c r="AJ79" s="1005"/>
      <c r="AK79" s="1006" t="str">
        <f t="shared" si="38"/>
        <v>-</v>
      </c>
      <c r="AL79" s="1005"/>
      <c r="AM79" s="329" t="str">
        <f t="shared" si="23"/>
        <v>-</v>
      </c>
      <c r="AN79" s="307"/>
      <c r="AO79" s="308"/>
      <c r="AP79" s="308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75" t="str">
        <f t="shared" si="24"/>
        <v/>
      </c>
      <c r="G80" s="328" t="s">
        <v>122</v>
      </c>
      <c r="H80" s="138" t="str">
        <f t="shared" si="25"/>
        <v/>
      </c>
      <c r="I80" s="328" t="s">
        <v>122</v>
      </c>
      <c r="J80" s="138" t="str">
        <f t="shared" si="26"/>
        <v/>
      </c>
      <c r="K80" s="139" t="s">
        <v>122</v>
      </c>
      <c r="L80" s="138" t="str">
        <f t="shared" si="27"/>
        <v/>
      </c>
      <c r="M80" s="139" t="s">
        <v>122</v>
      </c>
      <c r="N80" s="138" t="str">
        <f t="shared" si="28"/>
        <v/>
      </c>
      <c r="O80" s="139" t="s">
        <v>122</v>
      </c>
      <c r="P80" s="138" t="str">
        <f t="shared" si="29"/>
        <v/>
      </c>
      <c r="Q80" s="139" t="s">
        <v>122</v>
      </c>
      <c r="R80" s="138" t="str">
        <f t="shared" si="30"/>
        <v/>
      </c>
      <c r="S80" s="140" t="s">
        <v>122</v>
      </c>
      <c r="T80" s="138" t="str">
        <f t="shared" si="31"/>
        <v/>
      </c>
      <c r="U80" s="140" t="s">
        <v>122</v>
      </c>
      <c r="V80" s="138" t="str">
        <f t="shared" si="32"/>
        <v/>
      </c>
      <c r="W80" s="328" t="s">
        <v>122</v>
      </c>
      <c r="X80" s="141" t="str">
        <f t="shared" si="33"/>
        <v/>
      </c>
      <c r="Y80" s="328" t="s">
        <v>122</v>
      </c>
      <c r="Z80" s="141" t="str">
        <f t="shared" si="34"/>
        <v/>
      </c>
      <c r="AA80" s="328" t="s">
        <v>122</v>
      </c>
      <c r="AB80" s="141" t="str">
        <f t="shared" si="35"/>
        <v/>
      </c>
      <c r="AC80" s="328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6"/>
        <v>-</v>
      </c>
      <c r="AH80" s="1005"/>
      <c r="AI80" s="1006" t="str">
        <f t="shared" si="37"/>
        <v>-</v>
      </c>
      <c r="AJ80" s="1005"/>
      <c r="AK80" s="1006" t="str">
        <f t="shared" si="38"/>
        <v>-</v>
      </c>
      <c r="AL80" s="1005"/>
      <c r="AM80" s="329" t="str">
        <f t="shared" si="23"/>
        <v>-</v>
      </c>
      <c r="AN80" s="307"/>
      <c r="AO80" s="308"/>
      <c r="AP80" s="308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75">
        <f t="shared" si="24"/>
        <v>21</v>
      </c>
      <c r="G81" s="328">
        <v>21</v>
      </c>
      <c r="H81" s="144">
        <f t="shared" si="25"/>
        <v>20</v>
      </c>
      <c r="I81" s="328">
        <v>20</v>
      </c>
      <c r="J81" s="138">
        <f t="shared" si="26"/>
        <v>30</v>
      </c>
      <c r="K81" s="139">
        <v>30</v>
      </c>
      <c r="L81" s="138">
        <f t="shared" si="27"/>
        <v>36</v>
      </c>
      <c r="M81" s="139">
        <v>36</v>
      </c>
      <c r="N81" s="138">
        <f t="shared" si="28"/>
        <v>31</v>
      </c>
      <c r="O81" s="139">
        <v>31</v>
      </c>
      <c r="P81" s="138">
        <f t="shared" si="29"/>
        <v>35</v>
      </c>
      <c r="Q81" s="139">
        <v>35</v>
      </c>
      <c r="R81" s="138">
        <f t="shared" si="30"/>
        <v>36</v>
      </c>
      <c r="S81" s="140">
        <v>36</v>
      </c>
      <c r="T81" s="138">
        <f t="shared" si="31"/>
        <v>33</v>
      </c>
      <c r="U81" s="140">
        <v>33</v>
      </c>
      <c r="V81" s="138">
        <f t="shared" si="32"/>
        <v>21</v>
      </c>
      <c r="W81" s="328">
        <v>21</v>
      </c>
      <c r="X81" s="141">
        <f t="shared" si="33"/>
        <v>35</v>
      </c>
      <c r="Y81" s="328">
        <v>35</v>
      </c>
      <c r="Z81" s="145">
        <f t="shared" si="34"/>
        <v>37</v>
      </c>
      <c r="AA81" s="328">
        <v>37</v>
      </c>
      <c r="AB81" s="141">
        <f t="shared" si="35"/>
        <v>28</v>
      </c>
      <c r="AC81" s="103">
        <v>28</v>
      </c>
      <c r="AD81" s="75">
        <f ca="1">OFFSET(Z81,0,1)</f>
        <v>37</v>
      </c>
      <c r="AE81" s="76">
        <f ca="1">OFFSET(H81,0,1)</f>
        <v>20</v>
      </c>
      <c r="AF81" s="122">
        <f t="shared" ref="AF81:AF82" si="39">AVERAGE(F81:AC81)</f>
        <v>30.25</v>
      </c>
      <c r="AG81" s="1004">
        <f t="shared" ca="1" si="36"/>
        <v>37</v>
      </c>
      <c r="AH81" s="1005"/>
      <c r="AI81" s="1006">
        <f t="shared" ca="1" si="37"/>
        <v>20</v>
      </c>
      <c r="AJ81" s="1005"/>
      <c r="AK81" s="1088">
        <f t="shared" si="38"/>
        <v>30.25</v>
      </c>
      <c r="AL81" s="1089"/>
      <c r="AM81" s="329">
        <f t="shared" si="23"/>
        <v>12</v>
      </c>
      <c r="AN81" s="307"/>
      <c r="AO81" s="308"/>
      <c r="AP81" s="308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14">
        <f t="shared" si="24"/>
        <v>2.9000000000000001E-2</v>
      </c>
      <c r="G82" s="336">
        <v>2.9000000000000001E-2</v>
      </c>
      <c r="H82" s="184">
        <f t="shared" si="25"/>
        <v>2.9000000000000001E-2</v>
      </c>
      <c r="I82" s="336">
        <v>2.9000000000000001E-2</v>
      </c>
      <c r="J82" s="184">
        <f t="shared" si="26"/>
        <v>5.3999999999999999E-2</v>
      </c>
      <c r="K82" s="185">
        <v>5.3999999999999999E-2</v>
      </c>
      <c r="L82" s="184">
        <f t="shared" si="27"/>
        <v>4.3999999999999997E-2</v>
      </c>
      <c r="M82" s="185">
        <v>4.3999999999999997E-2</v>
      </c>
      <c r="N82" s="184">
        <f t="shared" si="28"/>
        <v>3.2000000000000001E-2</v>
      </c>
      <c r="O82" s="185">
        <v>3.2000000000000001E-2</v>
      </c>
      <c r="P82" s="184">
        <f t="shared" si="29"/>
        <v>3.5999999999999997E-2</v>
      </c>
      <c r="Q82" s="185">
        <v>3.5999999999999997E-2</v>
      </c>
      <c r="R82" s="184">
        <f t="shared" si="30"/>
        <v>7.1999999999999995E-2</v>
      </c>
      <c r="S82" s="186">
        <v>7.1999999999999995E-2</v>
      </c>
      <c r="T82" s="184">
        <f t="shared" si="31"/>
        <v>8.2000000000000003E-2</v>
      </c>
      <c r="U82" s="186">
        <v>8.2000000000000003E-2</v>
      </c>
      <c r="V82" s="184">
        <f t="shared" si="32"/>
        <v>3.5000000000000003E-2</v>
      </c>
      <c r="W82" s="336">
        <v>3.5000000000000003E-2</v>
      </c>
      <c r="X82" s="191">
        <f t="shared" si="33"/>
        <v>0.12</v>
      </c>
      <c r="Y82" s="336">
        <v>0.12</v>
      </c>
      <c r="Z82" s="187">
        <f t="shared" si="34"/>
        <v>0.12</v>
      </c>
      <c r="AA82" s="336">
        <v>0.12</v>
      </c>
      <c r="AB82" s="187">
        <f t="shared" si="35"/>
        <v>6.5000000000000002E-2</v>
      </c>
      <c r="AC82" s="188">
        <v>6.5000000000000002E-2</v>
      </c>
      <c r="AD82" s="182">
        <f ca="1">OFFSET(X82,0,1)</f>
        <v>0.12</v>
      </c>
      <c r="AE82" s="119">
        <f ca="1">OFFSET(F82,0,1)</f>
        <v>2.9000000000000001E-2</v>
      </c>
      <c r="AF82" s="119">
        <f t="shared" si="39"/>
        <v>5.9833333333333329E-2</v>
      </c>
      <c r="AG82" s="1007">
        <f t="shared" ca="1" si="36"/>
        <v>0.12</v>
      </c>
      <c r="AH82" s="1008"/>
      <c r="AI82" s="1084">
        <f t="shared" ca="1" si="37"/>
        <v>2.9000000000000001E-2</v>
      </c>
      <c r="AJ82" s="1008"/>
      <c r="AK82" s="1084">
        <f t="shared" si="38"/>
        <v>5.9833333333333329E-2</v>
      </c>
      <c r="AL82" s="1008"/>
      <c r="AM82" s="329">
        <f t="shared" si="23"/>
        <v>12</v>
      </c>
      <c r="AN82" s="322"/>
      <c r="AO82" s="317"/>
      <c r="AP82" s="317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04" t="str">
        <f t="shared" si="24"/>
        <v/>
      </c>
      <c r="G83" s="342" t="s">
        <v>122</v>
      </c>
      <c r="H83" s="206" t="str">
        <f t="shared" si="25"/>
        <v/>
      </c>
      <c r="I83" s="342" t="s">
        <v>122</v>
      </c>
      <c r="J83" s="206" t="str">
        <f t="shared" si="26"/>
        <v/>
      </c>
      <c r="K83" s="207" t="s">
        <v>122</v>
      </c>
      <c r="L83" s="205">
        <f t="shared" si="27"/>
        <v>2.2000000000000002</v>
      </c>
      <c r="M83" s="207">
        <v>2.2000000000000002</v>
      </c>
      <c r="N83" s="206" t="str">
        <f t="shared" si="28"/>
        <v/>
      </c>
      <c r="O83" s="207" t="s">
        <v>122</v>
      </c>
      <c r="P83" s="206" t="str">
        <f t="shared" si="29"/>
        <v/>
      </c>
      <c r="Q83" s="207" t="s">
        <v>122</v>
      </c>
      <c r="R83" s="206" t="str">
        <f t="shared" si="30"/>
        <v/>
      </c>
      <c r="S83" s="208" t="s">
        <v>122</v>
      </c>
      <c r="T83" s="206" t="str">
        <f t="shared" si="31"/>
        <v/>
      </c>
      <c r="U83" s="208" t="s">
        <v>122</v>
      </c>
      <c r="V83" s="206" t="str">
        <f t="shared" si="32"/>
        <v/>
      </c>
      <c r="W83" s="342" t="s">
        <v>122</v>
      </c>
      <c r="X83" s="209" t="str">
        <f t="shared" si="33"/>
        <v/>
      </c>
      <c r="Y83" s="342" t="s">
        <v>122</v>
      </c>
      <c r="Z83" s="209" t="str">
        <f t="shared" si="34"/>
        <v/>
      </c>
      <c r="AA83" s="342" t="s">
        <v>122</v>
      </c>
      <c r="AB83" s="209" t="str">
        <f t="shared" si="35"/>
        <v/>
      </c>
      <c r="AC83" s="342" t="s">
        <v>122</v>
      </c>
      <c r="AD83" s="204">
        <f ca="1">OFFSET(L83,0,1)</f>
        <v>2.2000000000000002</v>
      </c>
      <c r="AE83" s="121" t="s">
        <v>122</v>
      </c>
      <c r="AF83" s="121" t="s">
        <v>122</v>
      </c>
      <c r="AG83" s="1085">
        <f t="shared" ca="1" si="36"/>
        <v>2.2000000000000002</v>
      </c>
      <c r="AH83" s="1086"/>
      <c r="AI83" s="1087" t="str">
        <f t="shared" si="37"/>
        <v>-</v>
      </c>
      <c r="AJ83" s="1086"/>
      <c r="AK83" s="1087" t="str">
        <f t="shared" si="38"/>
        <v>-</v>
      </c>
      <c r="AL83" s="1086"/>
      <c r="AM83" s="329">
        <f t="shared" si="23"/>
        <v>1</v>
      </c>
      <c r="AN83" s="309"/>
      <c r="AO83" s="310"/>
      <c r="AP83" s="310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182" t="str">
        <f t="shared" si="24"/>
        <v/>
      </c>
      <c r="G84" s="336" t="s">
        <v>122</v>
      </c>
      <c r="H84" s="184" t="str">
        <f t="shared" si="25"/>
        <v/>
      </c>
      <c r="I84" s="336" t="s">
        <v>122</v>
      </c>
      <c r="J84" s="184" t="str">
        <f t="shared" si="26"/>
        <v/>
      </c>
      <c r="K84" s="185" t="s">
        <v>122</v>
      </c>
      <c r="L84" s="183">
        <f t="shared" si="27"/>
        <v>1E-3</v>
      </c>
      <c r="M84" s="185" t="s">
        <v>131</v>
      </c>
      <c r="N84" s="184" t="str">
        <f t="shared" si="28"/>
        <v/>
      </c>
      <c r="O84" s="185" t="s">
        <v>122</v>
      </c>
      <c r="P84" s="184" t="str">
        <f t="shared" si="29"/>
        <v/>
      </c>
      <c r="Q84" s="185" t="s">
        <v>122</v>
      </c>
      <c r="R84" s="184" t="str">
        <f t="shared" si="30"/>
        <v/>
      </c>
      <c r="S84" s="186" t="s">
        <v>122</v>
      </c>
      <c r="T84" s="184" t="str">
        <f t="shared" si="31"/>
        <v/>
      </c>
      <c r="U84" s="186" t="s">
        <v>122</v>
      </c>
      <c r="V84" s="184" t="str">
        <f t="shared" si="32"/>
        <v/>
      </c>
      <c r="W84" s="336" t="s">
        <v>122</v>
      </c>
      <c r="X84" s="187" t="str">
        <f t="shared" si="33"/>
        <v/>
      </c>
      <c r="Y84" s="336" t="s">
        <v>122</v>
      </c>
      <c r="Z84" s="187" t="str">
        <f t="shared" si="34"/>
        <v/>
      </c>
      <c r="AA84" s="336" t="s">
        <v>122</v>
      </c>
      <c r="AB84" s="187" t="str">
        <f t="shared" si="35"/>
        <v/>
      </c>
      <c r="AC84" s="33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6"/>
        <v>&lt;0.001</v>
      </c>
      <c r="AH84" s="1008"/>
      <c r="AI84" s="1084" t="str">
        <f t="shared" si="37"/>
        <v>-</v>
      </c>
      <c r="AJ84" s="1008"/>
      <c r="AK84" s="1084" t="str">
        <f t="shared" si="38"/>
        <v>-</v>
      </c>
      <c r="AL84" s="1008"/>
      <c r="AM84" s="329">
        <f t="shared" si="23"/>
        <v>1</v>
      </c>
      <c r="AN84" s="316"/>
      <c r="AO84" s="317"/>
      <c r="AP84" s="317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182" t="str">
        <f t="shared" si="24"/>
        <v/>
      </c>
      <c r="G85" s="336" t="s">
        <v>122</v>
      </c>
      <c r="H85" s="184" t="str">
        <f t="shared" si="25"/>
        <v/>
      </c>
      <c r="I85" s="336" t="s">
        <v>122</v>
      </c>
      <c r="J85" s="184" t="str">
        <f t="shared" si="26"/>
        <v/>
      </c>
      <c r="K85" s="185" t="s">
        <v>122</v>
      </c>
      <c r="L85" s="183">
        <f t="shared" si="27"/>
        <v>1E-3</v>
      </c>
      <c r="M85" s="185" t="s">
        <v>131</v>
      </c>
      <c r="N85" s="184" t="str">
        <f t="shared" si="28"/>
        <v/>
      </c>
      <c r="O85" s="185" t="s">
        <v>122</v>
      </c>
      <c r="P85" s="184" t="str">
        <f t="shared" si="29"/>
        <v/>
      </c>
      <c r="Q85" s="185" t="s">
        <v>122</v>
      </c>
      <c r="R85" s="184" t="str">
        <f t="shared" si="30"/>
        <v/>
      </c>
      <c r="S85" s="186" t="s">
        <v>122</v>
      </c>
      <c r="T85" s="184" t="str">
        <f t="shared" si="31"/>
        <v/>
      </c>
      <c r="U85" s="186" t="s">
        <v>122</v>
      </c>
      <c r="V85" s="184" t="str">
        <f t="shared" si="32"/>
        <v/>
      </c>
      <c r="W85" s="336" t="s">
        <v>122</v>
      </c>
      <c r="X85" s="187" t="str">
        <f t="shared" si="33"/>
        <v/>
      </c>
      <c r="Y85" s="336" t="s">
        <v>122</v>
      </c>
      <c r="Z85" s="187" t="str">
        <f t="shared" si="34"/>
        <v/>
      </c>
      <c r="AA85" s="336" t="s">
        <v>122</v>
      </c>
      <c r="AB85" s="187" t="str">
        <f t="shared" si="35"/>
        <v/>
      </c>
      <c r="AC85" s="33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6"/>
        <v>&lt;0.001</v>
      </c>
      <c r="AH85" s="1008"/>
      <c r="AI85" s="1084" t="str">
        <f t="shared" si="37"/>
        <v>-</v>
      </c>
      <c r="AJ85" s="1008"/>
      <c r="AK85" s="1084" t="str">
        <f t="shared" si="38"/>
        <v>-</v>
      </c>
      <c r="AL85" s="1008"/>
      <c r="AM85" s="329">
        <f t="shared" si="23"/>
        <v>1</v>
      </c>
      <c r="AN85" s="316"/>
      <c r="AO85" s="317"/>
      <c r="AP85" s="317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04" t="str">
        <f t="shared" si="24"/>
        <v/>
      </c>
      <c r="G86" s="342" t="s">
        <v>122</v>
      </c>
      <c r="H86" s="206" t="str">
        <f t="shared" si="25"/>
        <v/>
      </c>
      <c r="I86" s="342" t="s">
        <v>122</v>
      </c>
      <c r="J86" s="206" t="str">
        <f t="shared" si="26"/>
        <v/>
      </c>
      <c r="K86" s="207" t="s">
        <v>122</v>
      </c>
      <c r="L86" s="205">
        <f t="shared" si="27"/>
        <v>4.9000000000000004</v>
      </c>
      <c r="M86" s="207">
        <v>4.9000000000000004</v>
      </c>
      <c r="N86" s="206" t="str">
        <f t="shared" si="28"/>
        <v/>
      </c>
      <c r="O86" s="207" t="s">
        <v>122</v>
      </c>
      <c r="P86" s="206" t="str">
        <f t="shared" si="29"/>
        <v/>
      </c>
      <c r="Q86" s="207" t="s">
        <v>122</v>
      </c>
      <c r="R86" s="206" t="str">
        <f t="shared" si="30"/>
        <v/>
      </c>
      <c r="S86" s="208" t="s">
        <v>122</v>
      </c>
      <c r="T86" s="206" t="str">
        <f t="shared" si="31"/>
        <v/>
      </c>
      <c r="U86" s="208" t="s">
        <v>122</v>
      </c>
      <c r="V86" s="206" t="str">
        <f t="shared" si="32"/>
        <v/>
      </c>
      <c r="W86" s="342" t="s">
        <v>122</v>
      </c>
      <c r="X86" s="209" t="str">
        <f t="shared" si="33"/>
        <v/>
      </c>
      <c r="Y86" s="342" t="s">
        <v>122</v>
      </c>
      <c r="Z86" s="209" t="str">
        <f t="shared" si="34"/>
        <v/>
      </c>
      <c r="AA86" s="342" t="s">
        <v>122</v>
      </c>
      <c r="AB86" s="209" t="str">
        <f t="shared" si="35"/>
        <v/>
      </c>
      <c r="AC86" s="342" t="s">
        <v>122</v>
      </c>
      <c r="AD86" s="204">
        <f ca="1">OFFSET(L86,0,1)</f>
        <v>4.9000000000000004</v>
      </c>
      <c r="AE86" s="121" t="s">
        <v>122</v>
      </c>
      <c r="AF86" s="121" t="s">
        <v>122</v>
      </c>
      <c r="AG86" s="1085">
        <f t="shared" ca="1" si="36"/>
        <v>4.9000000000000004</v>
      </c>
      <c r="AH86" s="1086"/>
      <c r="AI86" s="1087" t="str">
        <f t="shared" si="37"/>
        <v>-</v>
      </c>
      <c r="AJ86" s="1086"/>
      <c r="AK86" s="1087" t="str">
        <f t="shared" si="38"/>
        <v>-</v>
      </c>
      <c r="AL86" s="1086"/>
      <c r="AM86" s="329">
        <f t="shared" si="23"/>
        <v>1</v>
      </c>
      <c r="AN86" s="309"/>
      <c r="AO86" s="310"/>
      <c r="AP86" s="310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75" t="str">
        <f t="shared" si="24"/>
        <v/>
      </c>
      <c r="G87" s="328" t="s">
        <v>122</v>
      </c>
      <c r="H87" s="138" t="str">
        <f t="shared" si="25"/>
        <v/>
      </c>
      <c r="I87" s="328" t="s">
        <v>122</v>
      </c>
      <c r="J87" s="138" t="str">
        <f t="shared" si="26"/>
        <v/>
      </c>
      <c r="K87" s="139" t="s">
        <v>122</v>
      </c>
      <c r="L87" s="143">
        <f t="shared" si="27"/>
        <v>4</v>
      </c>
      <c r="M87" s="139">
        <v>4</v>
      </c>
      <c r="N87" s="138" t="str">
        <f t="shared" si="28"/>
        <v/>
      </c>
      <c r="O87" s="139" t="s">
        <v>122</v>
      </c>
      <c r="P87" s="138" t="str">
        <f t="shared" si="29"/>
        <v/>
      </c>
      <c r="Q87" s="139" t="s">
        <v>122</v>
      </c>
      <c r="R87" s="138" t="str">
        <f t="shared" si="30"/>
        <v/>
      </c>
      <c r="S87" s="140" t="s">
        <v>122</v>
      </c>
      <c r="T87" s="138" t="str">
        <f t="shared" si="31"/>
        <v/>
      </c>
      <c r="U87" s="140" t="s">
        <v>122</v>
      </c>
      <c r="V87" s="138" t="str">
        <f t="shared" si="32"/>
        <v/>
      </c>
      <c r="W87" s="328" t="s">
        <v>122</v>
      </c>
      <c r="X87" s="141" t="str">
        <f t="shared" si="33"/>
        <v/>
      </c>
      <c r="Y87" s="328" t="s">
        <v>122</v>
      </c>
      <c r="Z87" s="141" t="str">
        <f t="shared" si="34"/>
        <v/>
      </c>
      <c r="AA87" s="328" t="s">
        <v>122</v>
      </c>
      <c r="AB87" s="141" t="str">
        <f t="shared" si="35"/>
        <v/>
      </c>
      <c r="AC87" s="328" t="s">
        <v>122</v>
      </c>
      <c r="AD87" s="75">
        <f ca="1">OFFSET(L87,0,1)</f>
        <v>4</v>
      </c>
      <c r="AE87" s="76" t="s">
        <v>122</v>
      </c>
      <c r="AF87" s="76" t="s">
        <v>122</v>
      </c>
      <c r="AG87" s="1004">
        <f t="shared" ca="1" si="36"/>
        <v>4</v>
      </c>
      <c r="AH87" s="1005"/>
      <c r="AI87" s="1006" t="str">
        <f t="shared" si="37"/>
        <v>-</v>
      </c>
      <c r="AJ87" s="1005"/>
      <c r="AK87" s="1088" t="str">
        <f t="shared" si="38"/>
        <v>-</v>
      </c>
      <c r="AL87" s="1089"/>
      <c r="AM87" s="329">
        <f t="shared" si="23"/>
        <v>1</v>
      </c>
      <c r="AN87" s="307"/>
      <c r="AO87" s="308"/>
      <c r="AP87" s="308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75">
        <f t="shared" si="24"/>
        <v>82</v>
      </c>
      <c r="G88" s="328">
        <v>82</v>
      </c>
      <c r="H88" s="144">
        <f t="shared" si="25"/>
        <v>60</v>
      </c>
      <c r="I88" s="328">
        <v>60</v>
      </c>
      <c r="J88" s="138">
        <f t="shared" si="26"/>
        <v>86</v>
      </c>
      <c r="K88" s="139">
        <v>86</v>
      </c>
      <c r="L88" s="138">
        <f t="shared" si="27"/>
        <v>100</v>
      </c>
      <c r="M88" s="139">
        <v>100</v>
      </c>
      <c r="N88" s="138">
        <f t="shared" si="28"/>
        <v>97</v>
      </c>
      <c r="O88" s="139">
        <v>97</v>
      </c>
      <c r="P88" s="138">
        <f t="shared" si="29"/>
        <v>90</v>
      </c>
      <c r="Q88" s="139">
        <v>90</v>
      </c>
      <c r="R88" s="138">
        <f t="shared" si="30"/>
        <v>102</v>
      </c>
      <c r="S88" s="140">
        <v>102</v>
      </c>
      <c r="T88" s="138">
        <f t="shared" si="31"/>
        <v>68</v>
      </c>
      <c r="U88" s="140">
        <v>68</v>
      </c>
      <c r="V88" s="138">
        <f t="shared" si="32"/>
        <v>97</v>
      </c>
      <c r="W88" s="328">
        <v>97</v>
      </c>
      <c r="X88" s="141">
        <f t="shared" si="33"/>
        <v>102</v>
      </c>
      <c r="Y88" s="328">
        <v>102</v>
      </c>
      <c r="Z88" s="145">
        <f t="shared" si="34"/>
        <v>108</v>
      </c>
      <c r="AA88" s="328">
        <v>108</v>
      </c>
      <c r="AB88" s="141">
        <f t="shared" si="35"/>
        <v>74</v>
      </c>
      <c r="AC88" s="103">
        <v>74</v>
      </c>
      <c r="AD88" s="75">
        <f ca="1">OFFSET(Z88,0,1)</f>
        <v>108</v>
      </c>
      <c r="AE88" s="76">
        <f ca="1">OFFSET(H88,0,1)</f>
        <v>60</v>
      </c>
      <c r="AF88" s="122">
        <f t="shared" ref="AF88:AF92" si="40">AVERAGE(F88:AC88)</f>
        <v>88.833333333333329</v>
      </c>
      <c r="AG88" s="1004">
        <f t="shared" ca="1" si="36"/>
        <v>108</v>
      </c>
      <c r="AH88" s="1005"/>
      <c r="AI88" s="1006">
        <f t="shared" ca="1" si="37"/>
        <v>60</v>
      </c>
      <c r="AJ88" s="1005"/>
      <c r="AK88" s="1088">
        <f t="shared" si="38"/>
        <v>88.833333333333329</v>
      </c>
      <c r="AL88" s="1089"/>
      <c r="AM88" s="329">
        <f t="shared" si="23"/>
        <v>12</v>
      </c>
      <c r="AN88" s="307"/>
      <c r="AO88" s="308"/>
      <c r="AP88" s="308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04">
        <f t="shared" si="24"/>
        <v>9.6999999999999993</v>
      </c>
      <c r="G89" s="342">
        <v>9.6999999999999993</v>
      </c>
      <c r="H89" s="205">
        <f t="shared" si="25"/>
        <v>16</v>
      </c>
      <c r="I89" s="342">
        <v>16</v>
      </c>
      <c r="J89" s="206">
        <f t="shared" si="26"/>
        <v>4.9000000000000004</v>
      </c>
      <c r="K89" s="207">
        <v>4.9000000000000004</v>
      </c>
      <c r="L89" s="206">
        <f t="shared" si="27"/>
        <v>3.1</v>
      </c>
      <c r="M89" s="207">
        <v>3.1</v>
      </c>
      <c r="N89" s="206">
        <f t="shared" si="28"/>
        <v>3.5</v>
      </c>
      <c r="O89" s="207">
        <v>3.5</v>
      </c>
      <c r="P89" s="206">
        <f t="shared" si="29"/>
        <v>3.6</v>
      </c>
      <c r="Q89" s="207">
        <v>3.6</v>
      </c>
      <c r="R89" s="206">
        <f t="shared" si="30"/>
        <v>3.1</v>
      </c>
      <c r="S89" s="208">
        <v>3.1</v>
      </c>
      <c r="T89" s="212">
        <f t="shared" si="31"/>
        <v>1.9</v>
      </c>
      <c r="U89" s="208">
        <v>1.9</v>
      </c>
      <c r="V89" s="206">
        <f t="shared" si="32"/>
        <v>16</v>
      </c>
      <c r="W89" s="342">
        <v>16</v>
      </c>
      <c r="X89" s="209">
        <f t="shared" si="33"/>
        <v>2.4</v>
      </c>
      <c r="Y89" s="342">
        <v>2.4</v>
      </c>
      <c r="Z89" s="209">
        <f t="shared" si="34"/>
        <v>2.6</v>
      </c>
      <c r="AA89" s="342">
        <v>2.6</v>
      </c>
      <c r="AB89" s="209">
        <f t="shared" si="35"/>
        <v>3.5</v>
      </c>
      <c r="AC89" s="210">
        <v>3.5</v>
      </c>
      <c r="AD89" s="204">
        <f ca="1">OFFSET(H89,0,1)</f>
        <v>16</v>
      </c>
      <c r="AE89" s="121">
        <f ca="1">OFFSET(T89,0,1)</f>
        <v>1.9</v>
      </c>
      <c r="AF89" s="121">
        <f t="shared" si="40"/>
        <v>5.8583333333333316</v>
      </c>
      <c r="AG89" s="1085">
        <f t="shared" ca="1" si="36"/>
        <v>16</v>
      </c>
      <c r="AH89" s="1086"/>
      <c r="AI89" s="1087">
        <f t="shared" ca="1" si="37"/>
        <v>1.9</v>
      </c>
      <c r="AJ89" s="1086"/>
      <c r="AK89" s="1087">
        <f t="shared" si="38"/>
        <v>5.8583333333333316</v>
      </c>
      <c r="AL89" s="1086"/>
      <c r="AM89" s="329">
        <f t="shared" si="23"/>
        <v>12</v>
      </c>
      <c r="AN89" s="309"/>
      <c r="AO89" s="310"/>
      <c r="AP89" s="310"/>
    </row>
    <row r="90" spans="1:42" s="72" customFormat="1" ht="12.95" customHeight="1" x14ac:dyDescent="0.15">
      <c r="A90" s="982"/>
      <c r="B90" s="328">
        <v>26</v>
      </c>
      <c r="C90" s="343"/>
      <c r="D90" s="250" t="s">
        <v>568</v>
      </c>
      <c r="E90" s="71" t="s">
        <v>569</v>
      </c>
      <c r="F90" s="226">
        <f t="shared" si="24"/>
        <v>6.9</v>
      </c>
      <c r="G90" s="342">
        <v>6.9</v>
      </c>
      <c r="H90" s="206">
        <f t="shared" si="25"/>
        <v>7</v>
      </c>
      <c r="I90" s="342">
        <v>7</v>
      </c>
      <c r="J90" s="206">
        <f t="shared" si="26"/>
        <v>7</v>
      </c>
      <c r="K90" s="207">
        <v>7</v>
      </c>
      <c r="L90" s="206">
        <f t="shared" si="27"/>
        <v>7.2</v>
      </c>
      <c r="M90" s="207">
        <v>7.2</v>
      </c>
      <c r="N90" s="206">
        <f t="shared" si="28"/>
        <v>7.1</v>
      </c>
      <c r="O90" s="207">
        <v>7.1</v>
      </c>
      <c r="P90" s="206">
        <f t="shared" si="29"/>
        <v>7.2</v>
      </c>
      <c r="Q90" s="207">
        <v>7.2</v>
      </c>
      <c r="R90" s="206">
        <f t="shared" si="30"/>
        <v>7.2</v>
      </c>
      <c r="S90" s="208">
        <v>7.2</v>
      </c>
      <c r="T90" s="205">
        <f t="shared" si="31"/>
        <v>7.3</v>
      </c>
      <c r="U90" s="208">
        <v>7.3</v>
      </c>
      <c r="V90" s="206">
        <f t="shared" si="32"/>
        <v>7</v>
      </c>
      <c r="W90" s="342">
        <v>7</v>
      </c>
      <c r="X90" s="209">
        <f t="shared" si="33"/>
        <v>7.1</v>
      </c>
      <c r="Y90" s="342">
        <v>7.1</v>
      </c>
      <c r="Z90" s="209">
        <f t="shared" si="34"/>
        <v>7.1</v>
      </c>
      <c r="AA90" s="342">
        <v>7.1</v>
      </c>
      <c r="AB90" s="209">
        <f t="shared" si="35"/>
        <v>6.9</v>
      </c>
      <c r="AC90" s="210">
        <v>6.9</v>
      </c>
      <c r="AD90" s="204">
        <f ca="1">OFFSET(T90,0,1)</f>
        <v>7.3</v>
      </c>
      <c r="AE90" s="121">
        <f ca="1">OFFSET(F90,0,1)</f>
        <v>6.9</v>
      </c>
      <c r="AF90" s="121">
        <f t="shared" si="40"/>
        <v>7.083333333333333</v>
      </c>
      <c r="AG90" s="1085">
        <f t="shared" ca="1" si="36"/>
        <v>7.3</v>
      </c>
      <c r="AH90" s="1086"/>
      <c r="AI90" s="1087">
        <f t="shared" ca="1" si="37"/>
        <v>6.9</v>
      </c>
      <c r="AJ90" s="1086"/>
      <c r="AK90" s="1087">
        <f t="shared" si="38"/>
        <v>7.083333333333333</v>
      </c>
      <c r="AL90" s="1086"/>
      <c r="AM90" s="329">
        <f t="shared" si="23"/>
        <v>12</v>
      </c>
      <c r="AN90" s="309"/>
      <c r="AO90" s="310"/>
      <c r="AP90" s="310"/>
    </row>
    <row r="91" spans="1:42" s="72" customFormat="1" ht="12.95" customHeight="1" x14ac:dyDescent="0.15">
      <c r="A91" s="982"/>
      <c r="B91" s="328">
        <v>27</v>
      </c>
      <c r="C91" s="343"/>
      <c r="D91" s="250" t="s">
        <v>1369</v>
      </c>
      <c r="E91" s="71" t="s">
        <v>569</v>
      </c>
      <c r="F91" s="226">
        <f t="shared" si="24"/>
        <v>-3</v>
      </c>
      <c r="G91" s="342">
        <v>-3</v>
      </c>
      <c r="H91" s="206">
        <f t="shared" si="25"/>
        <v>-2.9</v>
      </c>
      <c r="I91" s="342">
        <v>-2.9</v>
      </c>
      <c r="J91" s="206">
        <f t="shared" si="26"/>
        <v>-2.5</v>
      </c>
      <c r="K91" s="207">
        <v>-2.5</v>
      </c>
      <c r="L91" s="205">
        <f t="shared" si="27"/>
        <v>-2</v>
      </c>
      <c r="M91" s="207">
        <v>-2</v>
      </c>
      <c r="N91" s="206">
        <f t="shared" si="28"/>
        <v>-2.2000000000000002</v>
      </c>
      <c r="O91" s="207">
        <v>-2.2000000000000002</v>
      </c>
      <c r="P91" s="206">
        <f t="shared" si="29"/>
        <v>-2.1</v>
      </c>
      <c r="Q91" s="207">
        <v>-2.1</v>
      </c>
      <c r="R91" s="206">
        <f t="shared" si="30"/>
        <v>-2</v>
      </c>
      <c r="S91" s="208">
        <v>-2</v>
      </c>
      <c r="T91" s="206">
        <f t="shared" si="31"/>
        <v>-2.1</v>
      </c>
      <c r="U91" s="208">
        <v>-2.1</v>
      </c>
      <c r="V91" s="206">
        <f t="shared" si="32"/>
        <v>-2.9</v>
      </c>
      <c r="W91" s="342">
        <v>-2.9</v>
      </c>
      <c r="X91" s="209">
        <f t="shared" si="33"/>
        <v>-2.4</v>
      </c>
      <c r="Y91" s="342">
        <v>-2.4</v>
      </c>
      <c r="Z91" s="209">
        <f t="shared" si="34"/>
        <v>-2.5</v>
      </c>
      <c r="AA91" s="342">
        <v>-2.5</v>
      </c>
      <c r="AB91" s="209">
        <f t="shared" si="35"/>
        <v>-2.9</v>
      </c>
      <c r="AC91" s="210">
        <v>-2.9</v>
      </c>
      <c r="AD91" s="204">
        <f ca="1">OFFSET(L91,0,1)</f>
        <v>-2</v>
      </c>
      <c r="AE91" s="121">
        <f ca="1">OFFSET(F91,0,1)</f>
        <v>-3</v>
      </c>
      <c r="AF91" s="121">
        <f t="shared" si="40"/>
        <v>-2.4583333333333335</v>
      </c>
      <c r="AG91" s="1085">
        <f t="shared" ca="1" si="36"/>
        <v>-2</v>
      </c>
      <c r="AH91" s="1086"/>
      <c r="AI91" s="1087">
        <f t="shared" ca="1" si="37"/>
        <v>-3</v>
      </c>
      <c r="AJ91" s="1086"/>
      <c r="AK91" s="1087">
        <f t="shared" si="38"/>
        <v>-2.4583333333333335</v>
      </c>
      <c r="AL91" s="1086"/>
      <c r="AM91" s="329">
        <f t="shared" si="23"/>
        <v>12</v>
      </c>
      <c r="AN91" s="309"/>
      <c r="AO91" s="310"/>
      <c r="AP91" s="310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1704</v>
      </c>
      <c r="F92" s="75" t="str">
        <f t="shared" si="24"/>
        <v/>
      </c>
      <c r="G92" s="328" t="s">
        <v>122</v>
      </c>
      <c r="H92" s="143">
        <f t="shared" si="25"/>
        <v>36000</v>
      </c>
      <c r="I92" s="328">
        <v>36000</v>
      </c>
      <c r="J92" s="138" t="str">
        <f t="shared" si="26"/>
        <v/>
      </c>
      <c r="K92" s="139" t="s">
        <v>122</v>
      </c>
      <c r="L92" s="138">
        <f t="shared" si="27"/>
        <v>4300</v>
      </c>
      <c r="M92" s="139">
        <v>4300</v>
      </c>
      <c r="N92" s="138" t="str">
        <f t="shared" si="28"/>
        <v/>
      </c>
      <c r="O92" s="139" t="s">
        <v>122</v>
      </c>
      <c r="P92" s="138" t="str">
        <f t="shared" si="29"/>
        <v/>
      </c>
      <c r="Q92" s="139" t="s">
        <v>122</v>
      </c>
      <c r="R92" s="144">
        <f t="shared" si="30"/>
        <v>3700</v>
      </c>
      <c r="S92" s="140">
        <v>3700</v>
      </c>
      <c r="T92" s="138" t="str">
        <f t="shared" si="31"/>
        <v/>
      </c>
      <c r="U92" s="140" t="s">
        <v>122</v>
      </c>
      <c r="V92" s="138" t="str">
        <f t="shared" si="32"/>
        <v/>
      </c>
      <c r="W92" s="328" t="s">
        <v>122</v>
      </c>
      <c r="X92" s="141" t="str">
        <f t="shared" si="33"/>
        <v/>
      </c>
      <c r="Y92" s="328" t="s">
        <v>122</v>
      </c>
      <c r="Z92" s="141">
        <f t="shared" si="34"/>
        <v>9000</v>
      </c>
      <c r="AA92" s="328">
        <v>9000</v>
      </c>
      <c r="AB92" s="141" t="str">
        <f t="shared" si="35"/>
        <v/>
      </c>
      <c r="AC92" s="328" t="s">
        <v>122</v>
      </c>
      <c r="AD92" s="75">
        <f ca="1">OFFSET(H92,0,1)</f>
        <v>36000</v>
      </c>
      <c r="AE92" s="76">
        <f ca="1">OFFSET(R92,0,1)</f>
        <v>3700</v>
      </c>
      <c r="AF92" s="122">
        <f t="shared" si="40"/>
        <v>13250</v>
      </c>
      <c r="AG92" s="1004">
        <f t="shared" ca="1" si="36"/>
        <v>36000</v>
      </c>
      <c r="AH92" s="1005"/>
      <c r="AI92" s="1006">
        <f t="shared" ca="1" si="37"/>
        <v>3700</v>
      </c>
      <c r="AJ92" s="1005"/>
      <c r="AK92" s="1088">
        <f t="shared" si="38"/>
        <v>13250</v>
      </c>
      <c r="AL92" s="1089"/>
      <c r="AM92" s="329">
        <f t="shared" si="23"/>
        <v>4</v>
      </c>
      <c r="AN92" s="307"/>
      <c r="AO92" s="308"/>
      <c r="AP92" s="308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182" t="str">
        <f t="shared" si="24"/>
        <v/>
      </c>
      <c r="G93" s="336" t="s">
        <v>122</v>
      </c>
      <c r="H93" s="184" t="str">
        <f t="shared" si="25"/>
        <v/>
      </c>
      <c r="I93" s="336" t="s">
        <v>122</v>
      </c>
      <c r="J93" s="184" t="str">
        <f t="shared" si="26"/>
        <v/>
      </c>
      <c r="K93" s="185" t="s">
        <v>122</v>
      </c>
      <c r="L93" s="183">
        <f t="shared" si="27"/>
        <v>1E-3</v>
      </c>
      <c r="M93" s="185" t="s">
        <v>131</v>
      </c>
      <c r="N93" s="184" t="str">
        <f t="shared" si="28"/>
        <v/>
      </c>
      <c r="O93" s="185" t="s">
        <v>122</v>
      </c>
      <c r="P93" s="184" t="str">
        <f t="shared" si="29"/>
        <v/>
      </c>
      <c r="Q93" s="185" t="s">
        <v>122</v>
      </c>
      <c r="R93" s="184" t="str">
        <f t="shared" si="30"/>
        <v/>
      </c>
      <c r="S93" s="186" t="s">
        <v>122</v>
      </c>
      <c r="T93" s="184" t="str">
        <f t="shared" si="31"/>
        <v/>
      </c>
      <c r="U93" s="186" t="s">
        <v>122</v>
      </c>
      <c r="V93" s="184" t="str">
        <f t="shared" si="32"/>
        <v/>
      </c>
      <c r="W93" s="336" t="s">
        <v>122</v>
      </c>
      <c r="X93" s="187" t="str">
        <f t="shared" si="33"/>
        <v/>
      </c>
      <c r="Y93" s="336" t="s">
        <v>122</v>
      </c>
      <c r="Z93" s="187" t="str">
        <f t="shared" si="34"/>
        <v/>
      </c>
      <c r="AA93" s="336" t="s">
        <v>122</v>
      </c>
      <c r="AB93" s="187" t="str">
        <f t="shared" si="35"/>
        <v/>
      </c>
      <c r="AC93" s="33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6"/>
        <v>&lt;0.001</v>
      </c>
      <c r="AH93" s="1008"/>
      <c r="AI93" s="1084" t="str">
        <f t="shared" si="37"/>
        <v>-</v>
      </c>
      <c r="AJ93" s="1008"/>
      <c r="AK93" s="1084" t="str">
        <f t="shared" si="38"/>
        <v>-</v>
      </c>
      <c r="AL93" s="1008"/>
      <c r="AM93" s="301">
        <f t="shared" si="23"/>
        <v>1</v>
      </c>
      <c r="AN93" s="316"/>
      <c r="AO93" s="317"/>
      <c r="AP93" s="317"/>
    </row>
    <row r="94" spans="1:42" s="202" customFormat="1" ht="12.95" customHeight="1" x14ac:dyDescent="0.15">
      <c r="A94" s="982"/>
      <c r="B94" s="333">
        <v>30</v>
      </c>
      <c r="C94" s="252"/>
      <c r="D94" s="253" t="s">
        <v>39</v>
      </c>
      <c r="E94" s="254" t="s">
        <v>104</v>
      </c>
      <c r="F94" s="255">
        <f t="shared" si="24"/>
        <v>0.14000000000000001</v>
      </c>
      <c r="G94" s="251">
        <v>0.14000000000000001</v>
      </c>
      <c r="H94" s="256">
        <f t="shared" si="25"/>
        <v>0.21</v>
      </c>
      <c r="I94" s="251">
        <v>0.21</v>
      </c>
      <c r="J94" s="256">
        <f t="shared" si="26"/>
        <v>0.12</v>
      </c>
      <c r="K94" s="257">
        <v>0.12</v>
      </c>
      <c r="L94" s="256">
        <f t="shared" si="27"/>
        <v>0.06</v>
      </c>
      <c r="M94" s="257">
        <v>0.06</v>
      </c>
      <c r="N94" s="256">
        <f t="shared" si="28"/>
        <v>0.06</v>
      </c>
      <c r="O94" s="257">
        <v>0.06</v>
      </c>
      <c r="P94" s="256">
        <f t="shared" si="29"/>
        <v>7.0000000000000007E-2</v>
      </c>
      <c r="Q94" s="257">
        <v>7.0000000000000007E-2</v>
      </c>
      <c r="R94" s="256">
        <f t="shared" si="30"/>
        <v>0.05</v>
      </c>
      <c r="S94" s="258">
        <v>0.05</v>
      </c>
      <c r="T94" s="259">
        <f t="shared" si="31"/>
        <v>0.04</v>
      </c>
      <c r="U94" s="258">
        <v>0.04</v>
      </c>
      <c r="V94" s="260">
        <f t="shared" si="32"/>
        <v>0.3</v>
      </c>
      <c r="W94" s="251">
        <v>0.3</v>
      </c>
      <c r="X94" s="261">
        <f t="shared" si="33"/>
        <v>7.0000000000000007E-2</v>
      </c>
      <c r="Y94" s="251">
        <v>7.0000000000000007E-2</v>
      </c>
      <c r="Z94" s="261">
        <f t="shared" si="34"/>
        <v>0.09</v>
      </c>
      <c r="AA94" s="251">
        <v>0.09</v>
      </c>
      <c r="AB94" s="261">
        <f t="shared" si="35"/>
        <v>0.1</v>
      </c>
      <c r="AC94" s="262">
        <v>0.1</v>
      </c>
      <c r="AD94" s="255">
        <f ca="1">OFFSET(V94,0,1)</f>
        <v>0.3</v>
      </c>
      <c r="AE94" s="263">
        <f ca="1">OFFSET(T94,0,1)</f>
        <v>0.04</v>
      </c>
      <c r="AF94" s="120">
        <f>AVERAGE(F94:AC94)</f>
        <v>0.10916666666666668</v>
      </c>
      <c r="AG94" s="1093">
        <f t="shared" ca="1" si="36"/>
        <v>0.3</v>
      </c>
      <c r="AH94" s="1094"/>
      <c r="AI94" s="1095">
        <f t="shared" ca="1" si="37"/>
        <v>0.04</v>
      </c>
      <c r="AJ94" s="1094"/>
      <c r="AK94" s="1095">
        <f t="shared" si="38"/>
        <v>0.10916666666666668</v>
      </c>
      <c r="AL94" s="1094"/>
      <c r="AM94" s="304">
        <f t="shared" si="23"/>
        <v>12</v>
      </c>
      <c r="AN94" s="318"/>
      <c r="AO94" s="319"/>
      <c r="AP94" s="319"/>
    </row>
    <row r="95" spans="1:42" s="21" customFormat="1" ht="12.95" customHeight="1" x14ac:dyDescent="0.15">
      <c r="A95" s="1012" t="s">
        <v>124</v>
      </c>
      <c r="B95" s="1013"/>
      <c r="C95" s="5"/>
      <c r="D95" s="48" t="s">
        <v>96</v>
      </c>
      <c r="E95" s="24" t="s">
        <v>368</v>
      </c>
      <c r="F95" s="158" t="str">
        <f t="shared" si="24"/>
        <v/>
      </c>
      <c r="G95" s="146" t="s">
        <v>122</v>
      </c>
      <c r="H95" s="147" t="str">
        <f t="shared" si="25"/>
        <v/>
      </c>
      <c r="I95" s="325" t="s">
        <v>122</v>
      </c>
      <c r="J95" s="147" t="str">
        <f t="shared" si="26"/>
        <v/>
      </c>
      <c r="K95" s="148" t="s">
        <v>122</v>
      </c>
      <c r="L95" s="147" t="str">
        <f t="shared" si="27"/>
        <v/>
      </c>
      <c r="M95" s="148" t="s">
        <v>122</v>
      </c>
      <c r="N95" s="147" t="str">
        <f t="shared" si="28"/>
        <v/>
      </c>
      <c r="O95" s="148" t="s">
        <v>122</v>
      </c>
      <c r="P95" s="147" t="str">
        <f t="shared" si="29"/>
        <v/>
      </c>
      <c r="Q95" s="148" t="s">
        <v>122</v>
      </c>
      <c r="R95" s="147" t="str">
        <f t="shared" si="30"/>
        <v/>
      </c>
      <c r="S95" s="149" t="s">
        <v>122</v>
      </c>
      <c r="T95" s="147" t="str">
        <f t="shared" si="31"/>
        <v/>
      </c>
      <c r="U95" s="149" t="s">
        <v>122</v>
      </c>
      <c r="V95" s="147" t="str">
        <f t="shared" si="32"/>
        <v/>
      </c>
      <c r="W95" s="325" t="s">
        <v>122</v>
      </c>
      <c r="X95" s="150" t="str">
        <f t="shared" si="33"/>
        <v/>
      </c>
      <c r="Y95" s="325" t="s">
        <v>122</v>
      </c>
      <c r="Z95" s="150" t="str">
        <f t="shared" si="34"/>
        <v/>
      </c>
      <c r="AA95" s="325" t="s">
        <v>122</v>
      </c>
      <c r="AB95" s="150" t="str">
        <f t="shared" si="35"/>
        <v/>
      </c>
      <c r="AC95" s="102" t="s">
        <v>122</v>
      </c>
      <c r="AD95" s="100" t="s">
        <v>122</v>
      </c>
      <c r="AE95" s="74" t="s">
        <v>122</v>
      </c>
      <c r="AF95" s="118" t="s">
        <v>122</v>
      </c>
      <c r="AG95" s="1009" t="str">
        <f t="shared" si="36"/>
        <v>-</v>
      </c>
      <c r="AH95" s="1010"/>
      <c r="AI95" s="1011" t="str">
        <f t="shared" si="37"/>
        <v>-</v>
      </c>
      <c r="AJ95" s="1010"/>
      <c r="AK95" s="1011" t="str">
        <f t="shared" si="38"/>
        <v>-</v>
      </c>
      <c r="AL95" s="1010"/>
      <c r="AM95" s="326" t="str">
        <f t="shared" si="23"/>
        <v>-</v>
      </c>
      <c r="AN95" s="307"/>
      <c r="AO95" s="308"/>
      <c r="AP95" s="308"/>
    </row>
    <row r="96" spans="1:42" s="21" customFormat="1" ht="12.95" customHeight="1" x14ac:dyDescent="0.15">
      <c r="A96" s="1014"/>
      <c r="B96" s="1015"/>
      <c r="C96" s="6"/>
      <c r="D96" s="50" t="s">
        <v>97</v>
      </c>
      <c r="E96" s="112" t="s">
        <v>375</v>
      </c>
      <c r="F96" s="157" t="str">
        <f t="shared" si="24"/>
        <v/>
      </c>
      <c r="G96" s="151" t="s">
        <v>122</v>
      </c>
      <c r="H96" s="152" t="str">
        <f t="shared" si="25"/>
        <v/>
      </c>
      <c r="I96" s="330" t="s">
        <v>122</v>
      </c>
      <c r="J96" s="152" t="str">
        <f t="shared" si="26"/>
        <v/>
      </c>
      <c r="K96" s="153" t="s">
        <v>122</v>
      </c>
      <c r="L96" s="152" t="str">
        <f t="shared" si="27"/>
        <v/>
      </c>
      <c r="M96" s="153" t="s">
        <v>122</v>
      </c>
      <c r="N96" s="152" t="str">
        <f t="shared" si="28"/>
        <v/>
      </c>
      <c r="O96" s="153" t="s">
        <v>122</v>
      </c>
      <c r="P96" s="152" t="str">
        <f t="shared" si="29"/>
        <v/>
      </c>
      <c r="Q96" s="153" t="s">
        <v>122</v>
      </c>
      <c r="R96" s="152" t="str">
        <f t="shared" si="30"/>
        <v/>
      </c>
      <c r="S96" s="154" t="s">
        <v>122</v>
      </c>
      <c r="T96" s="152" t="str">
        <f t="shared" si="31"/>
        <v/>
      </c>
      <c r="U96" s="154" t="s">
        <v>122</v>
      </c>
      <c r="V96" s="152" t="str">
        <f t="shared" si="32"/>
        <v/>
      </c>
      <c r="W96" s="330" t="s">
        <v>122</v>
      </c>
      <c r="X96" s="155" t="str">
        <f t="shared" si="33"/>
        <v/>
      </c>
      <c r="Y96" s="330" t="s">
        <v>122</v>
      </c>
      <c r="Z96" s="155" t="str">
        <f t="shared" si="34"/>
        <v/>
      </c>
      <c r="AA96" s="330" t="s">
        <v>122</v>
      </c>
      <c r="AB96" s="155" t="str">
        <f t="shared" si="35"/>
        <v/>
      </c>
      <c r="AC96" s="108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6"/>
        <v>-</v>
      </c>
      <c r="AH96" s="1002"/>
      <c r="AI96" s="1003" t="str">
        <f t="shared" si="37"/>
        <v>-</v>
      </c>
      <c r="AJ96" s="1002"/>
      <c r="AK96" s="1003" t="str">
        <f t="shared" si="38"/>
        <v>-</v>
      </c>
      <c r="AL96" s="1002"/>
      <c r="AM96" s="305" t="str">
        <f t="shared" si="23"/>
        <v>-</v>
      </c>
      <c r="AN96" s="307"/>
      <c r="AO96" s="308"/>
      <c r="AP96" s="308"/>
    </row>
    <row r="97" spans="1:42" s="202" customFormat="1" ht="12.95" customHeight="1" x14ac:dyDescent="0.15">
      <c r="A97" s="950" t="s">
        <v>67</v>
      </c>
      <c r="B97" s="951"/>
      <c r="C97" s="264"/>
      <c r="D97" s="265" t="s">
        <v>1705</v>
      </c>
      <c r="E97" s="266" t="s">
        <v>104</v>
      </c>
      <c r="F97" s="267">
        <f t="shared" si="24"/>
        <v>0.02</v>
      </c>
      <c r="G97" s="268">
        <v>0.02</v>
      </c>
      <c r="H97" s="269">
        <f t="shared" si="25"/>
        <v>0.03</v>
      </c>
      <c r="I97" s="268">
        <v>0.03</v>
      </c>
      <c r="J97" s="269">
        <f t="shared" si="26"/>
        <v>0.03</v>
      </c>
      <c r="K97" s="270">
        <v>0.03</v>
      </c>
      <c r="L97" s="269">
        <f t="shared" si="27"/>
        <v>0.03</v>
      </c>
      <c r="M97" s="270">
        <v>0.03</v>
      </c>
      <c r="N97" s="269">
        <f t="shared" si="28"/>
        <v>0.02</v>
      </c>
      <c r="O97" s="270">
        <v>0.02</v>
      </c>
      <c r="P97" s="271">
        <f t="shared" si="29"/>
        <v>0.02</v>
      </c>
      <c r="Q97" s="270" t="s">
        <v>140</v>
      </c>
      <c r="R97" s="269">
        <f t="shared" si="30"/>
        <v>0.03</v>
      </c>
      <c r="S97" s="272">
        <v>0.03</v>
      </c>
      <c r="T97" s="269">
        <f t="shared" si="31"/>
        <v>0.02</v>
      </c>
      <c r="U97" s="272">
        <v>0.02</v>
      </c>
      <c r="V97" s="269">
        <f t="shared" si="32"/>
        <v>0.03</v>
      </c>
      <c r="W97" s="268">
        <v>0.03</v>
      </c>
      <c r="X97" s="273">
        <f t="shared" si="33"/>
        <v>0.06</v>
      </c>
      <c r="Y97" s="268">
        <v>0.06</v>
      </c>
      <c r="Z97" s="274">
        <f t="shared" si="34"/>
        <v>0.05</v>
      </c>
      <c r="AA97" s="268">
        <v>0.05</v>
      </c>
      <c r="AB97" s="274">
        <f t="shared" si="35"/>
        <v>0.05</v>
      </c>
      <c r="AC97" s="275">
        <v>0.05</v>
      </c>
      <c r="AD97" s="194">
        <f ca="1">OFFSET(X97,0,1)</f>
        <v>0.06</v>
      </c>
      <c r="AE97" s="120" t="str">
        <f ca="1">OFFSET(P97,0,1)</f>
        <v>&lt;0.02</v>
      </c>
      <c r="AF97" s="120">
        <f t="shared" ref="AF97:AF100" si="41">AVERAGE(F97:AC97)</f>
        <v>3.3043478260869584E-2</v>
      </c>
      <c r="AG97" s="1090">
        <f t="shared" ca="1" si="36"/>
        <v>0.06</v>
      </c>
      <c r="AH97" s="1091"/>
      <c r="AI97" s="1092" t="str">
        <f t="shared" ca="1" si="37"/>
        <v>&lt;0.02</v>
      </c>
      <c r="AJ97" s="1091"/>
      <c r="AK97" s="1092">
        <f t="shared" si="38"/>
        <v>3.3043478260869584E-2</v>
      </c>
      <c r="AL97" s="1091"/>
      <c r="AM97" s="326">
        <f t="shared" si="23"/>
        <v>12</v>
      </c>
      <c r="AN97" s="318"/>
      <c r="AO97" s="319"/>
      <c r="AP97" s="319"/>
    </row>
    <row r="98" spans="1:42" s="72" customFormat="1" ht="12.95" customHeight="1" x14ac:dyDescent="0.15">
      <c r="A98" s="952"/>
      <c r="B98" s="953"/>
      <c r="C98" s="276"/>
      <c r="D98" s="70" t="s">
        <v>393</v>
      </c>
      <c r="E98" s="277" t="s">
        <v>104</v>
      </c>
      <c r="F98" s="226">
        <f t="shared" si="24"/>
        <v>0.5</v>
      </c>
      <c r="G98" s="342" t="s">
        <v>148</v>
      </c>
      <c r="H98" s="206">
        <f t="shared" si="25"/>
        <v>0.5</v>
      </c>
      <c r="I98" s="342" t="s">
        <v>148</v>
      </c>
      <c r="J98" s="206">
        <f t="shared" si="26"/>
        <v>0.5</v>
      </c>
      <c r="K98" s="207">
        <v>0.5</v>
      </c>
      <c r="L98" s="206">
        <f t="shared" si="27"/>
        <v>0.6</v>
      </c>
      <c r="M98" s="207">
        <v>0.6</v>
      </c>
      <c r="N98" s="206">
        <f t="shared" si="28"/>
        <v>0.5</v>
      </c>
      <c r="O98" s="207" t="s">
        <v>148</v>
      </c>
      <c r="P98" s="206">
        <f t="shared" si="29"/>
        <v>0.5</v>
      </c>
      <c r="Q98" s="207" t="s">
        <v>148</v>
      </c>
      <c r="R98" s="206">
        <f t="shared" si="30"/>
        <v>0.6</v>
      </c>
      <c r="S98" s="208">
        <v>0.6</v>
      </c>
      <c r="T98" s="205">
        <f t="shared" si="31"/>
        <v>1.3</v>
      </c>
      <c r="U98" s="208">
        <v>1.3</v>
      </c>
      <c r="V98" s="206">
        <f t="shared" si="32"/>
        <v>0.6</v>
      </c>
      <c r="W98" s="342">
        <v>0.6</v>
      </c>
      <c r="X98" s="209">
        <f t="shared" si="33"/>
        <v>1</v>
      </c>
      <c r="Y98" s="342">
        <v>1</v>
      </c>
      <c r="Z98" s="209">
        <f t="shared" si="34"/>
        <v>0.5</v>
      </c>
      <c r="AA98" s="342" t="s">
        <v>148</v>
      </c>
      <c r="AB98" s="209">
        <f t="shared" si="35"/>
        <v>0.5</v>
      </c>
      <c r="AC98" s="210" t="s">
        <v>148</v>
      </c>
      <c r="AD98" s="204">
        <f ca="1">OFFSET(T98,0,1)</f>
        <v>1.3</v>
      </c>
      <c r="AE98" s="121" t="str">
        <f ca="1">OFFSET(F98,0,1)</f>
        <v>&lt;0.5</v>
      </c>
      <c r="AF98" s="121">
        <f t="shared" si="41"/>
        <v>0.6777777777777777</v>
      </c>
      <c r="AG98" s="1085">
        <f t="shared" ca="1" si="36"/>
        <v>1.3</v>
      </c>
      <c r="AH98" s="1086"/>
      <c r="AI98" s="1087" t="str">
        <f t="shared" ca="1" si="37"/>
        <v>&lt;0.5</v>
      </c>
      <c r="AJ98" s="1086"/>
      <c r="AK98" s="1087">
        <f t="shared" si="38"/>
        <v>0.6777777777777777</v>
      </c>
      <c r="AL98" s="1086"/>
      <c r="AM98" s="329">
        <f t="shared" si="23"/>
        <v>12</v>
      </c>
      <c r="AN98" s="309"/>
      <c r="AO98" s="310"/>
      <c r="AP98" s="310"/>
    </row>
    <row r="99" spans="1:42" s="189" customFormat="1" ht="12.95" customHeight="1" x14ac:dyDescent="0.15">
      <c r="A99" s="952"/>
      <c r="B99" s="953"/>
      <c r="C99" s="278"/>
      <c r="D99" s="279" t="s">
        <v>398</v>
      </c>
      <c r="E99" s="181" t="s">
        <v>399</v>
      </c>
      <c r="F99" s="182" t="str">
        <f t="shared" si="24"/>
        <v/>
      </c>
      <c r="G99" s="336" t="s">
        <v>122</v>
      </c>
      <c r="H99" s="184">
        <f t="shared" si="25"/>
        <v>0.129</v>
      </c>
      <c r="I99" s="336">
        <v>0.129</v>
      </c>
      <c r="J99" s="184">
        <f t="shared" si="26"/>
        <v>0.19600000000000001</v>
      </c>
      <c r="K99" s="185">
        <v>0.19600000000000001</v>
      </c>
      <c r="L99" s="184">
        <f t="shared" si="27"/>
        <v>0.217</v>
      </c>
      <c r="M99" s="185">
        <v>0.217</v>
      </c>
      <c r="N99" s="184">
        <f t="shared" si="28"/>
        <v>0.17699999999999999</v>
      </c>
      <c r="O99" s="185">
        <v>0.17699999999999999</v>
      </c>
      <c r="P99" s="184">
        <f t="shared" si="29"/>
        <v>0.14899999999999999</v>
      </c>
      <c r="Q99" s="185">
        <v>0.14899999999999999</v>
      </c>
      <c r="R99" s="184">
        <f t="shared" si="30"/>
        <v>0.161</v>
      </c>
      <c r="S99" s="186">
        <v>0.161</v>
      </c>
      <c r="T99" s="184">
        <f t="shared" si="31"/>
        <v>0.13800000000000001</v>
      </c>
      <c r="U99" s="186">
        <v>0.13800000000000001</v>
      </c>
      <c r="V99" s="183">
        <f t="shared" si="32"/>
        <v>0.33400000000000002</v>
      </c>
      <c r="W99" s="336">
        <v>0.33400000000000002</v>
      </c>
      <c r="X99" s="187">
        <f t="shared" si="33"/>
        <v>0.152</v>
      </c>
      <c r="Y99" s="336">
        <v>0.152</v>
      </c>
      <c r="Z99" s="187">
        <f t="shared" si="34"/>
        <v>0.14499999999999999</v>
      </c>
      <c r="AA99" s="336">
        <v>0.14499999999999999</v>
      </c>
      <c r="AB99" s="225">
        <f t="shared" si="35"/>
        <v>0.128</v>
      </c>
      <c r="AC99" s="188">
        <v>0.128</v>
      </c>
      <c r="AD99" s="182">
        <f ca="1">OFFSET(V99,0,1)</f>
        <v>0.33400000000000002</v>
      </c>
      <c r="AE99" s="119">
        <f ca="1">OFFSET(AB99,0,1)</f>
        <v>0.128</v>
      </c>
      <c r="AF99" s="119">
        <f t="shared" si="41"/>
        <v>0.17509090909090913</v>
      </c>
      <c r="AG99" s="1007">
        <f t="shared" ca="1" si="36"/>
        <v>0.33400000000000002</v>
      </c>
      <c r="AH99" s="1008"/>
      <c r="AI99" s="1084">
        <f t="shared" ca="1" si="37"/>
        <v>0.128</v>
      </c>
      <c r="AJ99" s="1008"/>
      <c r="AK99" s="1084">
        <f t="shared" si="38"/>
        <v>0.17509090909090913</v>
      </c>
      <c r="AL99" s="1008"/>
      <c r="AM99" s="329">
        <f t="shared" si="23"/>
        <v>11</v>
      </c>
      <c r="AN99" s="316"/>
      <c r="AO99" s="317"/>
      <c r="AP99" s="317"/>
    </row>
    <row r="100" spans="1:42" s="21" customFormat="1" ht="12.95" customHeight="1" x14ac:dyDescent="0.15">
      <c r="A100" s="952"/>
      <c r="B100" s="953"/>
      <c r="C100" s="4"/>
      <c r="D100" s="3" t="s">
        <v>411</v>
      </c>
      <c r="E100" s="1" t="s">
        <v>104</v>
      </c>
      <c r="F100" s="75">
        <f t="shared" si="24"/>
        <v>10</v>
      </c>
      <c r="G100" s="328">
        <v>10</v>
      </c>
      <c r="H100" s="138">
        <f t="shared" si="25"/>
        <v>12</v>
      </c>
      <c r="I100" s="328">
        <v>12</v>
      </c>
      <c r="J100" s="138">
        <f t="shared" si="26"/>
        <v>6</v>
      </c>
      <c r="K100" s="139">
        <v>6</v>
      </c>
      <c r="L100" s="138">
        <f t="shared" si="27"/>
        <v>4</v>
      </c>
      <c r="M100" s="139">
        <v>4</v>
      </c>
      <c r="N100" s="138">
        <f t="shared" si="28"/>
        <v>4</v>
      </c>
      <c r="O100" s="139">
        <v>4</v>
      </c>
      <c r="P100" s="138">
        <f t="shared" si="29"/>
        <v>5</v>
      </c>
      <c r="Q100" s="139">
        <v>5</v>
      </c>
      <c r="R100" s="138">
        <f t="shared" si="30"/>
        <v>3</v>
      </c>
      <c r="S100" s="140">
        <v>3</v>
      </c>
      <c r="T100" s="144">
        <f t="shared" si="31"/>
        <v>2</v>
      </c>
      <c r="U100" s="140">
        <v>2</v>
      </c>
      <c r="V100" s="143">
        <f t="shared" si="32"/>
        <v>13</v>
      </c>
      <c r="W100" s="328">
        <v>13</v>
      </c>
      <c r="X100" s="141">
        <f t="shared" si="33"/>
        <v>2</v>
      </c>
      <c r="Y100" s="328">
        <v>2</v>
      </c>
      <c r="Z100" s="141">
        <f t="shared" si="34"/>
        <v>2</v>
      </c>
      <c r="AA100" s="328">
        <v>2</v>
      </c>
      <c r="AB100" s="141">
        <f t="shared" si="35"/>
        <v>3</v>
      </c>
      <c r="AC100" s="103">
        <v>3</v>
      </c>
      <c r="AD100" s="75">
        <f ca="1">OFFSET(V100,0,1)</f>
        <v>13</v>
      </c>
      <c r="AE100" s="76">
        <f ca="1">OFFSET(T100,0,1)</f>
        <v>2</v>
      </c>
      <c r="AF100" s="122">
        <f t="shared" si="41"/>
        <v>5.5</v>
      </c>
      <c r="AG100" s="1004">
        <f t="shared" ca="1" si="36"/>
        <v>13</v>
      </c>
      <c r="AH100" s="1005"/>
      <c r="AI100" s="1006">
        <f t="shared" ca="1" si="37"/>
        <v>2</v>
      </c>
      <c r="AJ100" s="1005"/>
      <c r="AK100" s="1088">
        <f t="shared" si="38"/>
        <v>5.5</v>
      </c>
      <c r="AL100" s="1089"/>
      <c r="AM100" s="329">
        <f t="shared" si="23"/>
        <v>12</v>
      </c>
      <c r="AN100" s="307"/>
      <c r="AO100" s="308"/>
      <c r="AP100" s="308"/>
    </row>
    <row r="101" spans="1:42" s="21" customFormat="1" ht="12.95" customHeight="1" x14ac:dyDescent="0.15">
      <c r="A101" s="952"/>
      <c r="B101" s="953"/>
      <c r="C101" s="4"/>
      <c r="D101" s="3" t="s">
        <v>68</v>
      </c>
      <c r="E101" s="1" t="s">
        <v>104</v>
      </c>
      <c r="F101" s="75" t="str">
        <f t="shared" si="24"/>
        <v/>
      </c>
      <c r="G101" s="328" t="s">
        <v>122</v>
      </c>
      <c r="H101" s="138" t="str">
        <f t="shared" si="25"/>
        <v/>
      </c>
      <c r="I101" s="328" t="s">
        <v>122</v>
      </c>
      <c r="J101" s="138" t="str">
        <f t="shared" si="26"/>
        <v/>
      </c>
      <c r="K101" s="139" t="s">
        <v>122</v>
      </c>
      <c r="L101" s="143">
        <f t="shared" si="27"/>
        <v>2.1</v>
      </c>
      <c r="M101" s="139">
        <v>2.1</v>
      </c>
      <c r="N101" s="138" t="str">
        <f t="shared" si="28"/>
        <v/>
      </c>
      <c r="O101" s="139" t="s">
        <v>122</v>
      </c>
      <c r="P101" s="138" t="str">
        <f t="shared" si="29"/>
        <v/>
      </c>
      <c r="Q101" s="139" t="s">
        <v>122</v>
      </c>
      <c r="R101" s="138" t="str">
        <f t="shared" si="30"/>
        <v/>
      </c>
      <c r="S101" s="140" t="s">
        <v>122</v>
      </c>
      <c r="T101" s="138" t="str">
        <f t="shared" si="31"/>
        <v/>
      </c>
      <c r="U101" s="140" t="s">
        <v>122</v>
      </c>
      <c r="V101" s="138" t="str">
        <f t="shared" si="32"/>
        <v/>
      </c>
      <c r="W101" s="328" t="s">
        <v>122</v>
      </c>
      <c r="X101" s="141" t="str">
        <f t="shared" si="33"/>
        <v/>
      </c>
      <c r="Y101" s="328" t="s">
        <v>122</v>
      </c>
      <c r="Z101" s="141" t="str">
        <f t="shared" si="34"/>
        <v/>
      </c>
      <c r="AA101" s="328" t="s">
        <v>122</v>
      </c>
      <c r="AB101" s="141" t="str">
        <f t="shared" si="35"/>
        <v/>
      </c>
      <c r="AC101" s="328" t="s">
        <v>122</v>
      </c>
      <c r="AD101" s="75">
        <f ca="1">OFFSET(L101,0,1)</f>
        <v>2.1</v>
      </c>
      <c r="AE101" s="76" t="s">
        <v>122</v>
      </c>
      <c r="AF101" s="76" t="s">
        <v>122</v>
      </c>
      <c r="AG101" s="1004">
        <f t="shared" ca="1" si="36"/>
        <v>2.1</v>
      </c>
      <c r="AH101" s="1005"/>
      <c r="AI101" s="1006" t="str">
        <f t="shared" si="37"/>
        <v>-</v>
      </c>
      <c r="AJ101" s="1005"/>
      <c r="AK101" s="1006" t="str">
        <f t="shared" si="38"/>
        <v>-</v>
      </c>
      <c r="AL101" s="1005"/>
      <c r="AM101" s="329">
        <f t="shared" si="23"/>
        <v>1</v>
      </c>
      <c r="AN101" s="307"/>
      <c r="AO101" s="308"/>
      <c r="AP101" s="308"/>
    </row>
    <row r="102" spans="1:42" s="72" customFormat="1" ht="12.95" customHeight="1" x14ac:dyDescent="0.15">
      <c r="A102" s="952"/>
      <c r="B102" s="953"/>
      <c r="C102" s="276"/>
      <c r="D102" s="70" t="s">
        <v>415</v>
      </c>
      <c r="E102" s="71" t="s">
        <v>104</v>
      </c>
      <c r="F102" s="204">
        <f t="shared" si="24"/>
        <v>10.1</v>
      </c>
      <c r="G102" s="342">
        <v>10.1</v>
      </c>
      <c r="H102" s="206">
        <f t="shared" si="25"/>
        <v>9.4</v>
      </c>
      <c r="I102" s="342">
        <v>9.4</v>
      </c>
      <c r="J102" s="206">
        <f t="shared" si="26"/>
        <v>8.1999999999999993</v>
      </c>
      <c r="K102" s="207">
        <v>8.1999999999999993</v>
      </c>
      <c r="L102" s="206">
        <f t="shared" si="27"/>
        <v>7.2</v>
      </c>
      <c r="M102" s="207">
        <v>7.2</v>
      </c>
      <c r="N102" s="212">
        <f t="shared" si="28"/>
        <v>7</v>
      </c>
      <c r="O102" s="207">
        <v>7</v>
      </c>
      <c r="P102" s="206">
        <f t="shared" si="29"/>
        <v>7.8</v>
      </c>
      <c r="Q102" s="207">
        <v>7.8</v>
      </c>
      <c r="R102" s="206">
        <f t="shared" si="30"/>
        <v>8.1999999999999993</v>
      </c>
      <c r="S102" s="208">
        <v>8.1999999999999993</v>
      </c>
      <c r="T102" s="206">
        <f t="shared" si="31"/>
        <v>9.8000000000000007</v>
      </c>
      <c r="U102" s="208">
        <v>9.8000000000000007</v>
      </c>
      <c r="V102" s="206">
        <f t="shared" si="32"/>
        <v>10.6</v>
      </c>
      <c r="W102" s="342">
        <v>10.6</v>
      </c>
      <c r="X102" s="209">
        <f t="shared" si="33"/>
        <v>11.2</v>
      </c>
      <c r="Y102" s="342">
        <v>11.2</v>
      </c>
      <c r="Z102" s="213">
        <f t="shared" si="34"/>
        <v>11.4</v>
      </c>
      <c r="AA102" s="342">
        <v>11.4</v>
      </c>
      <c r="AB102" s="209">
        <f t="shared" si="35"/>
        <v>10.8</v>
      </c>
      <c r="AC102" s="210">
        <v>10.8</v>
      </c>
      <c r="AD102" s="204">
        <f ca="1">OFFSET(Z102,0,1)</f>
        <v>11.4</v>
      </c>
      <c r="AE102" s="121">
        <f ca="1">OFFSET(N102,0,1)</f>
        <v>7</v>
      </c>
      <c r="AF102" s="121">
        <f>AVERAGE(F102:AC102)</f>
        <v>9.3083333333333336</v>
      </c>
      <c r="AG102" s="1085">
        <f t="shared" ca="1" si="36"/>
        <v>11.4</v>
      </c>
      <c r="AH102" s="1086"/>
      <c r="AI102" s="1087">
        <f t="shared" ca="1" si="37"/>
        <v>7</v>
      </c>
      <c r="AJ102" s="1086"/>
      <c r="AK102" s="1087">
        <f t="shared" si="38"/>
        <v>9.3083333333333336</v>
      </c>
      <c r="AL102" s="1086"/>
      <c r="AM102" s="329">
        <f t="shared" si="23"/>
        <v>12</v>
      </c>
      <c r="AN102" s="309"/>
      <c r="AO102" s="310"/>
      <c r="AP102" s="310"/>
    </row>
    <row r="103" spans="1:42" s="72" customFormat="1" ht="12.95" customHeight="1" x14ac:dyDescent="0.15">
      <c r="A103" s="952"/>
      <c r="B103" s="953"/>
      <c r="C103" s="276"/>
      <c r="D103" s="70" t="s">
        <v>69</v>
      </c>
      <c r="E103" s="71" t="s">
        <v>104</v>
      </c>
      <c r="F103" s="204" t="str">
        <f t="shared" si="24"/>
        <v/>
      </c>
      <c r="G103" s="342" t="s">
        <v>122</v>
      </c>
      <c r="H103" s="206" t="str">
        <f t="shared" si="25"/>
        <v/>
      </c>
      <c r="I103" s="342" t="s">
        <v>122</v>
      </c>
      <c r="J103" s="206" t="str">
        <f t="shared" si="26"/>
        <v/>
      </c>
      <c r="K103" s="207" t="s">
        <v>122</v>
      </c>
      <c r="L103" s="205">
        <f t="shared" si="27"/>
        <v>1</v>
      </c>
      <c r="M103" s="207" t="s">
        <v>149</v>
      </c>
      <c r="N103" s="206" t="str">
        <f t="shared" si="28"/>
        <v/>
      </c>
      <c r="O103" s="207" t="s">
        <v>122</v>
      </c>
      <c r="P103" s="206" t="str">
        <f t="shared" si="29"/>
        <v/>
      </c>
      <c r="Q103" s="207" t="s">
        <v>122</v>
      </c>
      <c r="R103" s="206" t="str">
        <f t="shared" si="30"/>
        <v/>
      </c>
      <c r="S103" s="208" t="s">
        <v>122</v>
      </c>
      <c r="T103" s="206" t="str">
        <f t="shared" si="31"/>
        <v/>
      </c>
      <c r="U103" s="208" t="s">
        <v>122</v>
      </c>
      <c r="V103" s="206" t="str">
        <f t="shared" si="32"/>
        <v/>
      </c>
      <c r="W103" s="342" t="s">
        <v>122</v>
      </c>
      <c r="X103" s="209" t="str">
        <f t="shared" si="33"/>
        <v/>
      </c>
      <c r="Y103" s="342" t="s">
        <v>122</v>
      </c>
      <c r="Z103" s="209" t="str">
        <f t="shared" si="34"/>
        <v/>
      </c>
      <c r="AA103" s="342" t="s">
        <v>122</v>
      </c>
      <c r="AB103" s="209" t="str">
        <f t="shared" si="35"/>
        <v/>
      </c>
      <c r="AC103" s="342" t="s">
        <v>122</v>
      </c>
      <c r="AD103" s="204" t="str">
        <f ca="1">OFFSET(L103,0,1)</f>
        <v>&lt;1.0</v>
      </c>
      <c r="AE103" s="121" t="s">
        <v>220</v>
      </c>
      <c r="AF103" s="121" t="s">
        <v>122</v>
      </c>
      <c r="AG103" s="1085" t="str">
        <f t="shared" ca="1" si="36"/>
        <v>&lt;1.0</v>
      </c>
      <c r="AH103" s="1086"/>
      <c r="AI103" s="1087" t="str">
        <f t="shared" si="37"/>
        <v>-</v>
      </c>
      <c r="AJ103" s="1086"/>
      <c r="AK103" s="1087" t="str">
        <f t="shared" si="38"/>
        <v>-</v>
      </c>
      <c r="AL103" s="1086"/>
      <c r="AM103" s="329">
        <f t="shared" si="23"/>
        <v>1</v>
      </c>
      <c r="AN103" s="309"/>
      <c r="AO103" s="310"/>
      <c r="AP103" s="310"/>
    </row>
    <row r="104" spans="1:42" s="72" customFormat="1" ht="12.95" customHeight="1" x14ac:dyDescent="0.15">
      <c r="A104" s="952"/>
      <c r="B104" s="953"/>
      <c r="C104" s="276"/>
      <c r="D104" s="250" t="s">
        <v>70</v>
      </c>
      <c r="E104" s="71" t="s">
        <v>104</v>
      </c>
      <c r="F104" s="226">
        <f t="shared" si="24"/>
        <v>14.2</v>
      </c>
      <c r="G104" s="342">
        <v>14.2</v>
      </c>
      <c r="H104" s="206">
        <f t="shared" si="25"/>
        <v>14.5</v>
      </c>
      <c r="I104" s="342">
        <v>14.5</v>
      </c>
      <c r="J104" s="206">
        <f t="shared" si="26"/>
        <v>21.2</v>
      </c>
      <c r="K104" s="207">
        <v>21.2</v>
      </c>
      <c r="L104" s="205">
        <f t="shared" si="27"/>
        <v>25.3</v>
      </c>
      <c r="M104" s="207">
        <v>25.3</v>
      </c>
      <c r="N104" s="206">
        <f t="shared" si="28"/>
        <v>21.3</v>
      </c>
      <c r="O104" s="207">
        <v>21.3</v>
      </c>
      <c r="P104" s="206">
        <f t="shared" si="29"/>
        <v>24.6</v>
      </c>
      <c r="Q104" s="207">
        <v>24.6</v>
      </c>
      <c r="R104" s="206">
        <f t="shared" si="30"/>
        <v>25.3</v>
      </c>
      <c r="S104" s="208">
        <v>25.3</v>
      </c>
      <c r="T104" s="206">
        <f t="shared" si="31"/>
        <v>22.2</v>
      </c>
      <c r="U104" s="208">
        <v>22.2</v>
      </c>
      <c r="V104" s="206">
        <f t="shared" si="32"/>
        <v>14.2</v>
      </c>
      <c r="W104" s="342">
        <v>14.2</v>
      </c>
      <c r="X104" s="209">
        <f t="shared" si="33"/>
        <v>24</v>
      </c>
      <c r="Y104" s="342">
        <v>24</v>
      </c>
      <c r="Z104" s="209">
        <f t="shared" si="34"/>
        <v>25.2</v>
      </c>
      <c r="AA104" s="342">
        <v>25.2</v>
      </c>
      <c r="AB104" s="209">
        <f t="shared" si="35"/>
        <v>18.5</v>
      </c>
      <c r="AC104" s="210">
        <v>18.5</v>
      </c>
      <c r="AD104" s="204">
        <f ca="1">OFFSET(L104,0,1)</f>
        <v>25.3</v>
      </c>
      <c r="AE104" s="121">
        <f ca="1">OFFSET(F104,0,1)</f>
        <v>14.2</v>
      </c>
      <c r="AF104" s="121">
        <f t="shared" ref="AF104:AF106" si="42">AVERAGE(F104:AC104)</f>
        <v>20.874999999999996</v>
      </c>
      <c r="AG104" s="1085">
        <f t="shared" ca="1" si="36"/>
        <v>25.3</v>
      </c>
      <c r="AH104" s="1086"/>
      <c r="AI104" s="1087">
        <f t="shared" ca="1" si="37"/>
        <v>14.2</v>
      </c>
      <c r="AJ104" s="1086"/>
      <c r="AK104" s="1087">
        <f t="shared" si="38"/>
        <v>20.874999999999996</v>
      </c>
      <c r="AL104" s="1086"/>
      <c r="AM104" s="329">
        <f t="shared" si="23"/>
        <v>12</v>
      </c>
      <c r="AN104" s="309"/>
      <c r="AO104" s="310"/>
      <c r="AP104" s="310"/>
    </row>
    <row r="105" spans="1:42" s="72" customFormat="1" ht="12.95" customHeight="1" x14ac:dyDescent="0.15">
      <c r="A105" s="952"/>
      <c r="B105" s="953"/>
      <c r="C105" s="276"/>
      <c r="D105" s="70" t="s">
        <v>71</v>
      </c>
      <c r="E105" s="71" t="s">
        <v>104</v>
      </c>
      <c r="F105" s="204">
        <f t="shared" si="24"/>
        <v>6.6</v>
      </c>
      <c r="G105" s="342">
        <v>6.6</v>
      </c>
      <c r="H105" s="212">
        <f t="shared" si="25"/>
        <v>6</v>
      </c>
      <c r="I105" s="342">
        <v>6</v>
      </c>
      <c r="J105" s="206">
        <f t="shared" si="26"/>
        <v>8.3000000000000007</v>
      </c>
      <c r="K105" s="207">
        <v>8.3000000000000007</v>
      </c>
      <c r="L105" s="206">
        <f t="shared" si="27"/>
        <v>10.7</v>
      </c>
      <c r="M105" s="207">
        <v>10.7</v>
      </c>
      <c r="N105" s="206">
        <f t="shared" si="28"/>
        <v>9.5</v>
      </c>
      <c r="O105" s="207">
        <v>9.5</v>
      </c>
      <c r="P105" s="206">
        <f t="shared" si="29"/>
        <v>10.3</v>
      </c>
      <c r="Q105" s="207">
        <v>10.3</v>
      </c>
      <c r="R105" s="206">
        <f t="shared" si="30"/>
        <v>10.8</v>
      </c>
      <c r="S105" s="208">
        <v>10.8</v>
      </c>
      <c r="T105" s="206">
        <f t="shared" si="31"/>
        <v>10.4</v>
      </c>
      <c r="U105" s="208">
        <v>10.4</v>
      </c>
      <c r="V105" s="206">
        <f t="shared" si="32"/>
        <v>7.1</v>
      </c>
      <c r="W105" s="342">
        <v>7.1</v>
      </c>
      <c r="X105" s="209">
        <f t="shared" si="33"/>
        <v>11.4</v>
      </c>
      <c r="Y105" s="342">
        <v>11.4</v>
      </c>
      <c r="Z105" s="213">
        <f t="shared" si="34"/>
        <v>11.8</v>
      </c>
      <c r="AA105" s="342">
        <v>11.8</v>
      </c>
      <c r="AB105" s="209">
        <f t="shared" si="35"/>
        <v>9.3000000000000007</v>
      </c>
      <c r="AC105" s="210">
        <v>9.3000000000000007</v>
      </c>
      <c r="AD105" s="204">
        <f ca="1">OFFSET(Z105,0,1)</f>
        <v>11.8</v>
      </c>
      <c r="AE105" s="121">
        <f ca="1">OFFSET(H105,0,1)</f>
        <v>6</v>
      </c>
      <c r="AF105" s="121">
        <f t="shared" si="42"/>
        <v>9.3500000000000014</v>
      </c>
      <c r="AG105" s="1085">
        <f t="shared" ca="1" si="36"/>
        <v>11.8</v>
      </c>
      <c r="AH105" s="1086"/>
      <c r="AI105" s="1087">
        <f t="shared" ca="1" si="37"/>
        <v>6</v>
      </c>
      <c r="AJ105" s="1086"/>
      <c r="AK105" s="1087">
        <f t="shared" si="38"/>
        <v>9.3500000000000014</v>
      </c>
      <c r="AL105" s="1086"/>
      <c r="AM105" s="329">
        <f t="shared" si="23"/>
        <v>12</v>
      </c>
      <c r="AN105" s="309"/>
      <c r="AO105" s="310"/>
      <c r="AP105" s="310"/>
    </row>
    <row r="106" spans="1:42" s="72" customFormat="1" ht="12.95" customHeight="1" x14ac:dyDescent="0.15">
      <c r="A106" s="952"/>
      <c r="B106" s="953"/>
      <c r="C106" s="276"/>
      <c r="D106" s="250" t="s">
        <v>72</v>
      </c>
      <c r="E106" s="71" t="s">
        <v>104</v>
      </c>
      <c r="F106" s="204">
        <f t="shared" si="24"/>
        <v>10.5</v>
      </c>
      <c r="G106" s="342">
        <v>10.5</v>
      </c>
      <c r="H106" s="212">
        <f t="shared" si="25"/>
        <v>8.5</v>
      </c>
      <c r="I106" s="342">
        <v>8.5</v>
      </c>
      <c r="J106" s="206">
        <f t="shared" si="26"/>
        <v>11</v>
      </c>
      <c r="K106" s="207">
        <v>11</v>
      </c>
      <c r="L106" s="206">
        <f t="shared" si="27"/>
        <v>16.5</v>
      </c>
      <c r="M106" s="207">
        <v>16.5</v>
      </c>
      <c r="N106" s="206">
        <f t="shared" si="28"/>
        <v>15</v>
      </c>
      <c r="O106" s="207">
        <v>15</v>
      </c>
      <c r="P106" s="206">
        <f t="shared" si="29"/>
        <v>16</v>
      </c>
      <c r="Q106" s="207">
        <v>16</v>
      </c>
      <c r="R106" s="205">
        <f t="shared" si="30"/>
        <v>20</v>
      </c>
      <c r="S106" s="208">
        <v>20</v>
      </c>
      <c r="T106" s="206">
        <f t="shared" si="31"/>
        <v>19.5</v>
      </c>
      <c r="U106" s="208">
        <v>19.5</v>
      </c>
      <c r="V106" s="206">
        <f t="shared" si="32"/>
        <v>11</v>
      </c>
      <c r="W106" s="342">
        <v>11</v>
      </c>
      <c r="X106" s="209">
        <f t="shared" si="33"/>
        <v>16.5</v>
      </c>
      <c r="Y106" s="342">
        <v>16.5</v>
      </c>
      <c r="Z106" s="209">
        <f t="shared" si="34"/>
        <v>14.5</v>
      </c>
      <c r="AA106" s="342">
        <v>14.5</v>
      </c>
      <c r="AB106" s="209">
        <f t="shared" si="35"/>
        <v>10.5</v>
      </c>
      <c r="AC106" s="210">
        <v>10.5</v>
      </c>
      <c r="AD106" s="204">
        <f ca="1">OFFSET(R106,0,1)</f>
        <v>20</v>
      </c>
      <c r="AE106" s="121">
        <f ca="1">OFFSET(H106,0,1)</f>
        <v>8.5</v>
      </c>
      <c r="AF106" s="121">
        <f t="shared" si="42"/>
        <v>14.125</v>
      </c>
      <c r="AG106" s="1085">
        <f t="shared" ca="1" si="36"/>
        <v>20</v>
      </c>
      <c r="AH106" s="1086"/>
      <c r="AI106" s="1087">
        <f t="shared" ca="1" si="37"/>
        <v>8.5</v>
      </c>
      <c r="AJ106" s="1086"/>
      <c r="AK106" s="1087">
        <f t="shared" si="38"/>
        <v>14.125</v>
      </c>
      <c r="AL106" s="1086"/>
      <c r="AM106" s="329">
        <f t="shared" si="23"/>
        <v>12</v>
      </c>
      <c r="AN106" s="309"/>
      <c r="AO106" s="310"/>
      <c r="AP106" s="310"/>
    </row>
    <row r="107" spans="1:42" s="72" customFormat="1" ht="12.75" customHeight="1" x14ac:dyDescent="0.15">
      <c r="A107" s="952"/>
      <c r="B107" s="953"/>
      <c r="C107" s="276"/>
      <c r="D107" s="70" t="s">
        <v>1706</v>
      </c>
      <c r="E107" s="71" t="s">
        <v>104</v>
      </c>
      <c r="F107" s="204" t="str">
        <f t="shared" si="24"/>
        <v/>
      </c>
      <c r="G107" s="342" t="s">
        <v>122</v>
      </c>
      <c r="H107" s="206" t="str">
        <f t="shared" si="25"/>
        <v/>
      </c>
      <c r="I107" s="342" t="s">
        <v>122</v>
      </c>
      <c r="J107" s="206" t="str">
        <f t="shared" si="26"/>
        <v/>
      </c>
      <c r="K107" s="207" t="s">
        <v>122</v>
      </c>
      <c r="L107" s="205">
        <f t="shared" si="27"/>
        <v>16.600000000000001</v>
      </c>
      <c r="M107" s="207">
        <v>16.600000000000001</v>
      </c>
      <c r="N107" s="206" t="str">
        <f t="shared" si="28"/>
        <v/>
      </c>
      <c r="O107" s="207" t="s">
        <v>122</v>
      </c>
      <c r="P107" s="206" t="str">
        <f t="shared" si="29"/>
        <v/>
      </c>
      <c r="Q107" s="207" t="s">
        <v>122</v>
      </c>
      <c r="R107" s="206" t="str">
        <f t="shared" si="30"/>
        <v/>
      </c>
      <c r="S107" s="208" t="s">
        <v>122</v>
      </c>
      <c r="T107" s="206" t="str">
        <f t="shared" si="31"/>
        <v/>
      </c>
      <c r="U107" s="208" t="s">
        <v>122</v>
      </c>
      <c r="V107" s="206" t="str">
        <f t="shared" si="32"/>
        <v/>
      </c>
      <c r="W107" s="342" t="s">
        <v>122</v>
      </c>
      <c r="X107" s="209" t="str">
        <f t="shared" si="33"/>
        <v/>
      </c>
      <c r="Y107" s="342" t="s">
        <v>122</v>
      </c>
      <c r="Z107" s="209" t="str">
        <f t="shared" si="34"/>
        <v/>
      </c>
      <c r="AA107" s="342" t="s">
        <v>122</v>
      </c>
      <c r="AB107" s="209" t="str">
        <f t="shared" si="35"/>
        <v/>
      </c>
      <c r="AC107" s="342" t="s">
        <v>122</v>
      </c>
      <c r="AD107" s="204">
        <f ca="1">OFFSET(L107,0,1)</f>
        <v>16.600000000000001</v>
      </c>
      <c r="AE107" s="121" t="s">
        <v>122</v>
      </c>
      <c r="AF107" s="121" t="s">
        <v>122</v>
      </c>
      <c r="AG107" s="1085">
        <f t="shared" ca="1" si="36"/>
        <v>16.600000000000001</v>
      </c>
      <c r="AH107" s="1086"/>
      <c r="AI107" s="1087" t="str">
        <f t="shared" si="37"/>
        <v>-</v>
      </c>
      <c r="AJ107" s="1086"/>
      <c r="AK107" s="1087" t="str">
        <f t="shared" si="38"/>
        <v>-</v>
      </c>
      <c r="AL107" s="1086"/>
      <c r="AM107" s="329">
        <f t="shared" si="23"/>
        <v>1</v>
      </c>
      <c r="AN107" s="309"/>
      <c r="AO107" s="310"/>
      <c r="AP107" s="310"/>
    </row>
    <row r="108" spans="1:42" s="72" customFormat="1" ht="12.95" customHeight="1" x14ac:dyDescent="0.15">
      <c r="A108" s="952"/>
      <c r="B108" s="953"/>
      <c r="C108" s="276"/>
      <c r="D108" s="70" t="s">
        <v>73</v>
      </c>
      <c r="E108" s="71" t="s">
        <v>104</v>
      </c>
      <c r="F108" s="204" t="str">
        <f t="shared" si="24"/>
        <v/>
      </c>
      <c r="G108" s="342" t="s">
        <v>122</v>
      </c>
      <c r="H108" s="206" t="str">
        <f t="shared" si="25"/>
        <v/>
      </c>
      <c r="I108" s="342" t="s">
        <v>122</v>
      </c>
      <c r="J108" s="206" t="str">
        <f t="shared" si="26"/>
        <v/>
      </c>
      <c r="K108" s="207" t="s">
        <v>122</v>
      </c>
      <c r="L108" s="205">
        <f t="shared" si="27"/>
        <v>2.5</v>
      </c>
      <c r="M108" s="207">
        <v>2.5</v>
      </c>
      <c r="N108" s="206" t="str">
        <f t="shared" si="28"/>
        <v/>
      </c>
      <c r="O108" s="207" t="s">
        <v>122</v>
      </c>
      <c r="P108" s="206" t="str">
        <f t="shared" si="29"/>
        <v/>
      </c>
      <c r="Q108" s="207" t="s">
        <v>122</v>
      </c>
      <c r="R108" s="206" t="str">
        <f t="shared" si="30"/>
        <v/>
      </c>
      <c r="S108" s="208" t="s">
        <v>122</v>
      </c>
      <c r="T108" s="206" t="str">
        <f t="shared" si="31"/>
        <v/>
      </c>
      <c r="U108" s="208" t="s">
        <v>122</v>
      </c>
      <c r="V108" s="206" t="str">
        <f t="shared" si="32"/>
        <v/>
      </c>
      <c r="W108" s="342" t="s">
        <v>122</v>
      </c>
      <c r="X108" s="209" t="str">
        <f t="shared" si="33"/>
        <v/>
      </c>
      <c r="Y108" s="342" t="s">
        <v>122</v>
      </c>
      <c r="Z108" s="209" t="str">
        <f t="shared" si="34"/>
        <v/>
      </c>
      <c r="AA108" s="342" t="s">
        <v>122</v>
      </c>
      <c r="AB108" s="209" t="str">
        <f t="shared" si="35"/>
        <v/>
      </c>
      <c r="AC108" s="342" t="s">
        <v>122</v>
      </c>
      <c r="AD108" s="204">
        <f ca="1">OFFSET(L108,0,1)</f>
        <v>2.5</v>
      </c>
      <c r="AE108" s="121" t="s">
        <v>122</v>
      </c>
      <c r="AF108" s="121" t="s">
        <v>122</v>
      </c>
      <c r="AG108" s="1085">
        <f t="shared" ca="1" si="36"/>
        <v>2.5</v>
      </c>
      <c r="AH108" s="1086"/>
      <c r="AI108" s="1087" t="str">
        <f t="shared" si="37"/>
        <v>-</v>
      </c>
      <c r="AJ108" s="1086"/>
      <c r="AK108" s="1087" t="str">
        <f t="shared" si="38"/>
        <v>-</v>
      </c>
      <c r="AL108" s="1086"/>
      <c r="AM108" s="329">
        <f t="shared" si="23"/>
        <v>1</v>
      </c>
      <c r="AN108" s="309"/>
      <c r="AO108" s="310"/>
      <c r="AP108" s="310"/>
    </row>
    <row r="109" spans="1:42" s="21" customFormat="1" ht="12.95" customHeight="1" x14ac:dyDescent="0.15">
      <c r="A109" s="952"/>
      <c r="B109" s="953"/>
      <c r="C109" s="4"/>
      <c r="D109" s="49" t="s">
        <v>74</v>
      </c>
      <c r="E109" s="1" t="s">
        <v>448</v>
      </c>
      <c r="F109" s="75">
        <f t="shared" si="24"/>
        <v>83</v>
      </c>
      <c r="G109" s="328">
        <v>83</v>
      </c>
      <c r="H109" s="144">
        <f t="shared" si="25"/>
        <v>81</v>
      </c>
      <c r="I109" s="328">
        <v>81</v>
      </c>
      <c r="J109" s="138">
        <f t="shared" si="26"/>
        <v>101</v>
      </c>
      <c r="K109" s="139">
        <v>101</v>
      </c>
      <c r="L109" s="138">
        <f t="shared" si="27"/>
        <v>134</v>
      </c>
      <c r="M109" s="139">
        <v>134</v>
      </c>
      <c r="N109" s="138">
        <f t="shared" si="28"/>
        <v>119</v>
      </c>
      <c r="O109" s="139">
        <v>119</v>
      </c>
      <c r="P109" s="138">
        <f t="shared" si="29"/>
        <v>124</v>
      </c>
      <c r="Q109" s="139">
        <v>124</v>
      </c>
      <c r="R109" s="138">
        <f t="shared" si="30"/>
        <v>140</v>
      </c>
      <c r="S109" s="140">
        <v>140</v>
      </c>
      <c r="T109" s="138">
        <f t="shared" si="31"/>
        <v>126</v>
      </c>
      <c r="U109" s="140">
        <v>126</v>
      </c>
      <c r="V109" s="138">
        <f t="shared" si="32"/>
        <v>94</v>
      </c>
      <c r="W109" s="328">
        <v>94</v>
      </c>
      <c r="X109" s="141">
        <f t="shared" si="33"/>
        <v>156</v>
      </c>
      <c r="Y109" s="328">
        <v>156</v>
      </c>
      <c r="Z109" s="145">
        <f t="shared" si="34"/>
        <v>158</v>
      </c>
      <c r="AA109" s="328">
        <v>158</v>
      </c>
      <c r="AB109" s="141">
        <f t="shared" si="35"/>
        <v>121</v>
      </c>
      <c r="AC109" s="103">
        <v>121</v>
      </c>
      <c r="AD109" s="75">
        <f ca="1">OFFSET(Z109,0,1)</f>
        <v>158</v>
      </c>
      <c r="AE109" s="76">
        <f ca="1">OFFSET(H109,0,1)</f>
        <v>81</v>
      </c>
      <c r="AF109" s="122">
        <f t="shared" ref="AF109:AF110" si="43">AVERAGE(F109:AC109)</f>
        <v>119.75</v>
      </c>
      <c r="AG109" s="1004">
        <f t="shared" ca="1" si="36"/>
        <v>158</v>
      </c>
      <c r="AH109" s="1005"/>
      <c r="AI109" s="1006">
        <f t="shared" ca="1" si="37"/>
        <v>81</v>
      </c>
      <c r="AJ109" s="1005"/>
      <c r="AK109" s="1088">
        <f t="shared" si="38"/>
        <v>119.75</v>
      </c>
      <c r="AL109" s="1089"/>
      <c r="AM109" s="329">
        <f t="shared" si="23"/>
        <v>12</v>
      </c>
      <c r="AN109" s="307"/>
      <c r="AO109" s="308"/>
      <c r="AP109" s="308"/>
    </row>
    <row r="110" spans="1:42" s="189" customFormat="1" ht="12.95" customHeight="1" x14ac:dyDescent="0.15">
      <c r="A110" s="952"/>
      <c r="B110" s="953"/>
      <c r="C110" s="278"/>
      <c r="D110" s="247" t="s">
        <v>75</v>
      </c>
      <c r="E110" s="181" t="s">
        <v>104</v>
      </c>
      <c r="F110" s="182">
        <f t="shared" si="24"/>
        <v>1.7000000000000001E-2</v>
      </c>
      <c r="G110" s="336">
        <v>1.7000000000000001E-2</v>
      </c>
      <c r="H110" s="184">
        <f t="shared" si="25"/>
        <v>1.7999999999999999E-2</v>
      </c>
      <c r="I110" s="336">
        <v>1.7999999999999999E-2</v>
      </c>
      <c r="J110" s="184">
        <f t="shared" si="26"/>
        <v>3.7999999999999999E-2</v>
      </c>
      <c r="K110" s="185">
        <v>3.7999999999999999E-2</v>
      </c>
      <c r="L110" s="184">
        <f t="shared" si="27"/>
        <v>0.02</v>
      </c>
      <c r="M110" s="185">
        <v>0.02</v>
      </c>
      <c r="N110" s="190">
        <f t="shared" si="28"/>
        <v>1.0999999999999999E-2</v>
      </c>
      <c r="O110" s="185">
        <v>1.0999999999999999E-2</v>
      </c>
      <c r="P110" s="184">
        <f t="shared" si="29"/>
        <v>2.1000000000000001E-2</v>
      </c>
      <c r="Q110" s="185">
        <v>2.1000000000000001E-2</v>
      </c>
      <c r="R110" s="184">
        <f t="shared" si="30"/>
        <v>0.05</v>
      </c>
      <c r="S110" s="186">
        <v>0.05</v>
      </c>
      <c r="T110" s="184">
        <f t="shared" si="31"/>
        <v>7.6999999999999999E-2</v>
      </c>
      <c r="U110" s="186">
        <v>7.6999999999999999E-2</v>
      </c>
      <c r="V110" s="184">
        <f t="shared" si="32"/>
        <v>1.4E-2</v>
      </c>
      <c r="W110" s="336">
        <v>1.4E-2</v>
      </c>
      <c r="X110" s="191">
        <f t="shared" si="33"/>
        <v>0.12</v>
      </c>
      <c r="Y110" s="336">
        <v>0.12</v>
      </c>
      <c r="Z110" s="187">
        <f t="shared" si="34"/>
        <v>0.12</v>
      </c>
      <c r="AA110" s="336">
        <v>0.12</v>
      </c>
      <c r="AB110" s="187">
        <f t="shared" si="35"/>
        <v>6.0999999999999999E-2</v>
      </c>
      <c r="AC110" s="188">
        <v>6.0999999999999999E-2</v>
      </c>
      <c r="AD110" s="182">
        <f ca="1">OFFSET(X110,0,1)</f>
        <v>0.12</v>
      </c>
      <c r="AE110" s="119">
        <f ca="1">OFFSET(N110,0,1)</f>
        <v>1.0999999999999999E-2</v>
      </c>
      <c r="AF110" s="119">
        <f t="shared" si="43"/>
        <v>4.7249999999999993E-2</v>
      </c>
      <c r="AG110" s="1007">
        <f t="shared" ca="1" si="36"/>
        <v>0.12</v>
      </c>
      <c r="AH110" s="1008"/>
      <c r="AI110" s="1084">
        <f t="shared" ca="1" si="37"/>
        <v>1.0999999999999999E-2</v>
      </c>
      <c r="AJ110" s="1008"/>
      <c r="AK110" s="1084">
        <f>AF110</f>
        <v>4.7249999999999993E-2</v>
      </c>
      <c r="AL110" s="1008"/>
      <c r="AM110" s="329">
        <f t="shared" si="23"/>
        <v>12</v>
      </c>
      <c r="AN110" s="316"/>
      <c r="AO110" s="317"/>
      <c r="AP110" s="317"/>
    </row>
    <row r="111" spans="1:42" s="72" customFormat="1" ht="12.95" customHeight="1" x14ac:dyDescent="0.15">
      <c r="A111" s="952"/>
      <c r="B111" s="953"/>
      <c r="C111" s="276"/>
      <c r="D111" s="250" t="s">
        <v>76</v>
      </c>
      <c r="E111" s="71" t="s">
        <v>104</v>
      </c>
      <c r="F111" s="204" t="str">
        <f t="shared" si="24"/>
        <v/>
      </c>
      <c r="G111" s="342" t="s">
        <v>122</v>
      </c>
      <c r="H111" s="206" t="str">
        <f t="shared" si="25"/>
        <v/>
      </c>
      <c r="I111" s="342" t="s">
        <v>122</v>
      </c>
      <c r="J111" s="206" t="str">
        <f t="shared" si="26"/>
        <v/>
      </c>
      <c r="K111" s="207" t="s">
        <v>122</v>
      </c>
      <c r="L111" s="205">
        <f t="shared" si="27"/>
        <v>1.3</v>
      </c>
      <c r="M111" s="207">
        <v>1.3</v>
      </c>
      <c r="N111" s="206" t="str">
        <f t="shared" si="28"/>
        <v/>
      </c>
      <c r="O111" s="207" t="s">
        <v>122</v>
      </c>
      <c r="P111" s="206" t="str">
        <f t="shared" si="29"/>
        <v/>
      </c>
      <c r="Q111" s="207" t="s">
        <v>122</v>
      </c>
      <c r="R111" s="206" t="str">
        <f t="shared" si="30"/>
        <v/>
      </c>
      <c r="S111" s="208" t="s">
        <v>122</v>
      </c>
      <c r="T111" s="206" t="str">
        <f t="shared" si="31"/>
        <v/>
      </c>
      <c r="U111" s="208" t="s">
        <v>122</v>
      </c>
      <c r="V111" s="206" t="str">
        <f t="shared" si="32"/>
        <v/>
      </c>
      <c r="W111" s="342" t="s">
        <v>122</v>
      </c>
      <c r="X111" s="209" t="str">
        <f t="shared" si="33"/>
        <v/>
      </c>
      <c r="Y111" s="342" t="s">
        <v>122</v>
      </c>
      <c r="Z111" s="209" t="str">
        <f t="shared" si="34"/>
        <v/>
      </c>
      <c r="AA111" s="342" t="s">
        <v>122</v>
      </c>
      <c r="AB111" s="209" t="str">
        <f t="shared" si="35"/>
        <v/>
      </c>
      <c r="AC111" s="342" t="s">
        <v>122</v>
      </c>
      <c r="AD111" s="204">
        <f ca="1">OFFSET(L111,0,1)</f>
        <v>1.3</v>
      </c>
      <c r="AE111" s="121" t="s">
        <v>122</v>
      </c>
      <c r="AF111" s="121" t="s">
        <v>122</v>
      </c>
      <c r="AG111" s="1085">
        <f t="shared" ca="1" si="36"/>
        <v>1.3</v>
      </c>
      <c r="AH111" s="1086"/>
      <c r="AI111" s="1087" t="str">
        <f t="shared" si="37"/>
        <v>-</v>
      </c>
      <c r="AJ111" s="1086"/>
      <c r="AK111" s="1087" t="str">
        <f t="shared" si="38"/>
        <v>-</v>
      </c>
      <c r="AL111" s="1086"/>
      <c r="AM111" s="329">
        <f t="shared" si="23"/>
        <v>1</v>
      </c>
      <c r="AN111" s="309"/>
      <c r="AO111" s="310"/>
      <c r="AP111" s="310"/>
    </row>
    <row r="112" spans="1:42" s="189" customFormat="1" ht="12.95" customHeight="1" x14ac:dyDescent="0.15">
      <c r="A112" s="952"/>
      <c r="B112" s="953"/>
      <c r="C112" s="278"/>
      <c r="D112" s="180" t="s">
        <v>77</v>
      </c>
      <c r="E112" s="181" t="s">
        <v>104</v>
      </c>
      <c r="F112" s="182" t="str">
        <f t="shared" si="24"/>
        <v/>
      </c>
      <c r="G112" s="336" t="s">
        <v>122</v>
      </c>
      <c r="H112" s="184" t="str">
        <f t="shared" si="25"/>
        <v/>
      </c>
      <c r="I112" s="336" t="s">
        <v>122</v>
      </c>
      <c r="J112" s="184" t="str">
        <f t="shared" si="26"/>
        <v/>
      </c>
      <c r="K112" s="185" t="s">
        <v>122</v>
      </c>
      <c r="L112" s="184" t="str">
        <f t="shared" si="27"/>
        <v/>
      </c>
      <c r="M112" s="185" t="s">
        <v>122</v>
      </c>
      <c r="N112" s="184" t="str">
        <f t="shared" si="28"/>
        <v/>
      </c>
      <c r="O112" s="185" t="s">
        <v>122</v>
      </c>
      <c r="P112" s="184" t="str">
        <f t="shared" si="29"/>
        <v/>
      </c>
      <c r="Q112" s="185" t="s">
        <v>122</v>
      </c>
      <c r="R112" s="184" t="str">
        <f t="shared" si="30"/>
        <v/>
      </c>
      <c r="S112" s="186" t="s">
        <v>122</v>
      </c>
      <c r="T112" s="184" t="str">
        <f t="shared" si="31"/>
        <v/>
      </c>
      <c r="U112" s="186" t="s">
        <v>122</v>
      </c>
      <c r="V112" s="183">
        <f t="shared" si="32"/>
        <v>4.7E-2</v>
      </c>
      <c r="W112" s="336">
        <v>4.7E-2</v>
      </c>
      <c r="X112" s="187" t="str">
        <f t="shared" si="33"/>
        <v/>
      </c>
      <c r="Y112" s="336" t="s">
        <v>122</v>
      </c>
      <c r="Z112" s="187" t="str">
        <f t="shared" si="34"/>
        <v/>
      </c>
      <c r="AA112" s="336" t="s">
        <v>122</v>
      </c>
      <c r="AB112" s="187" t="str">
        <f t="shared" si="35"/>
        <v/>
      </c>
      <c r="AC112" s="336" t="s">
        <v>122</v>
      </c>
      <c r="AD112" s="182">
        <f ca="1">OFFSET(V112,0,1)</f>
        <v>4.7E-2</v>
      </c>
      <c r="AE112" s="119" t="s">
        <v>122</v>
      </c>
      <c r="AF112" s="119" t="s">
        <v>122</v>
      </c>
      <c r="AG112" s="1007">
        <f t="shared" ca="1" si="36"/>
        <v>4.7E-2</v>
      </c>
      <c r="AH112" s="1008"/>
      <c r="AI112" s="1084" t="str">
        <f t="shared" si="37"/>
        <v>-</v>
      </c>
      <c r="AJ112" s="1008"/>
      <c r="AK112" s="1084" t="str">
        <f t="shared" si="38"/>
        <v>-</v>
      </c>
      <c r="AL112" s="1008"/>
      <c r="AM112" s="329">
        <f t="shared" si="23"/>
        <v>1</v>
      </c>
      <c r="AN112" s="316"/>
      <c r="AO112" s="317"/>
      <c r="AP112" s="317"/>
    </row>
    <row r="113" spans="1:42" s="189" customFormat="1" ht="12.95" customHeight="1" x14ac:dyDescent="0.15">
      <c r="A113" s="952"/>
      <c r="B113" s="953"/>
      <c r="C113" s="278"/>
      <c r="D113" s="248" t="s">
        <v>78</v>
      </c>
      <c r="E113" s="181" t="s">
        <v>104</v>
      </c>
      <c r="F113" s="182" t="str">
        <f t="shared" si="24"/>
        <v/>
      </c>
      <c r="G113" s="336" t="s">
        <v>122</v>
      </c>
      <c r="H113" s="184" t="str">
        <f t="shared" si="25"/>
        <v/>
      </c>
      <c r="I113" s="336" t="s">
        <v>122</v>
      </c>
      <c r="J113" s="184" t="str">
        <f t="shared" si="26"/>
        <v/>
      </c>
      <c r="K113" s="185" t="s">
        <v>122</v>
      </c>
      <c r="L113" s="184" t="str">
        <f t="shared" si="27"/>
        <v/>
      </c>
      <c r="M113" s="185" t="s">
        <v>122</v>
      </c>
      <c r="N113" s="184" t="str">
        <f t="shared" si="28"/>
        <v/>
      </c>
      <c r="O113" s="185" t="s">
        <v>122</v>
      </c>
      <c r="P113" s="184" t="str">
        <f t="shared" si="29"/>
        <v/>
      </c>
      <c r="Q113" s="185" t="s">
        <v>122</v>
      </c>
      <c r="R113" s="184" t="str">
        <f t="shared" si="30"/>
        <v/>
      </c>
      <c r="S113" s="186" t="s">
        <v>122</v>
      </c>
      <c r="T113" s="184" t="str">
        <f t="shared" si="31"/>
        <v/>
      </c>
      <c r="U113" s="186" t="s">
        <v>122</v>
      </c>
      <c r="V113" s="183">
        <f t="shared" si="32"/>
        <v>3.5999999999999997E-2</v>
      </c>
      <c r="W113" s="336">
        <v>3.5999999999999997E-2</v>
      </c>
      <c r="X113" s="187" t="str">
        <f t="shared" si="33"/>
        <v/>
      </c>
      <c r="Y113" s="336" t="s">
        <v>122</v>
      </c>
      <c r="Z113" s="187" t="str">
        <f t="shared" si="34"/>
        <v/>
      </c>
      <c r="AA113" s="336" t="s">
        <v>122</v>
      </c>
      <c r="AB113" s="187" t="str">
        <f t="shared" si="35"/>
        <v/>
      </c>
      <c r="AC113" s="336" t="s">
        <v>122</v>
      </c>
      <c r="AD113" s="182">
        <f ca="1">OFFSET(V113,0,1)</f>
        <v>3.5999999999999997E-2</v>
      </c>
      <c r="AE113" s="119" t="s">
        <v>122</v>
      </c>
      <c r="AF113" s="119" t="s">
        <v>122</v>
      </c>
      <c r="AG113" s="1007">
        <f t="shared" ca="1" si="36"/>
        <v>3.5999999999999997E-2</v>
      </c>
      <c r="AH113" s="1008"/>
      <c r="AI113" s="1084" t="str">
        <f t="shared" si="37"/>
        <v>-</v>
      </c>
      <c r="AJ113" s="1008"/>
      <c r="AK113" s="1084" t="str">
        <f t="shared" si="38"/>
        <v>-</v>
      </c>
      <c r="AL113" s="1008"/>
      <c r="AM113" s="329">
        <f t="shared" si="23"/>
        <v>1</v>
      </c>
      <c r="AN113" s="316"/>
      <c r="AO113" s="317"/>
      <c r="AP113" s="317"/>
    </row>
    <row r="114" spans="1:42" s="189" customFormat="1" ht="12.95" customHeight="1" x14ac:dyDescent="0.15">
      <c r="A114" s="952"/>
      <c r="B114" s="953"/>
      <c r="C114" s="278"/>
      <c r="D114" s="180" t="s">
        <v>79</v>
      </c>
      <c r="E114" s="181" t="s">
        <v>104</v>
      </c>
      <c r="F114" s="182" t="str">
        <f t="shared" si="24"/>
        <v/>
      </c>
      <c r="G114" s="336" t="s">
        <v>122</v>
      </c>
      <c r="H114" s="184" t="str">
        <f t="shared" si="25"/>
        <v/>
      </c>
      <c r="I114" s="336" t="s">
        <v>122</v>
      </c>
      <c r="J114" s="184" t="str">
        <f t="shared" si="26"/>
        <v/>
      </c>
      <c r="K114" s="185" t="s">
        <v>122</v>
      </c>
      <c r="L114" s="184" t="str">
        <f t="shared" si="27"/>
        <v/>
      </c>
      <c r="M114" s="185" t="s">
        <v>122</v>
      </c>
      <c r="N114" s="184" t="str">
        <f t="shared" si="28"/>
        <v/>
      </c>
      <c r="O114" s="185" t="s">
        <v>122</v>
      </c>
      <c r="P114" s="184" t="str">
        <f t="shared" si="29"/>
        <v/>
      </c>
      <c r="Q114" s="185" t="s">
        <v>122</v>
      </c>
      <c r="R114" s="184" t="str">
        <f t="shared" si="30"/>
        <v/>
      </c>
      <c r="S114" s="186" t="s">
        <v>122</v>
      </c>
      <c r="T114" s="184" t="str">
        <f t="shared" si="31"/>
        <v/>
      </c>
      <c r="U114" s="186" t="s">
        <v>122</v>
      </c>
      <c r="V114" s="183">
        <f t="shared" si="32"/>
        <v>1E-3</v>
      </c>
      <c r="W114" s="336">
        <v>1E-3</v>
      </c>
      <c r="X114" s="187" t="str">
        <f t="shared" si="33"/>
        <v/>
      </c>
      <c r="Y114" s="336" t="s">
        <v>122</v>
      </c>
      <c r="Z114" s="187" t="str">
        <f t="shared" si="34"/>
        <v/>
      </c>
      <c r="AA114" s="336" t="s">
        <v>122</v>
      </c>
      <c r="AB114" s="187" t="str">
        <f t="shared" si="35"/>
        <v/>
      </c>
      <c r="AC114" s="336" t="s">
        <v>122</v>
      </c>
      <c r="AD114" s="182">
        <f ca="1">OFFSET(V114,0,1)</f>
        <v>1E-3</v>
      </c>
      <c r="AE114" s="119" t="s">
        <v>122</v>
      </c>
      <c r="AF114" s="119" t="s">
        <v>122</v>
      </c>
      <c r="AG114" s="1007">
        <f t="shared" ca="1" si="36"/>
        <v>1E-3</v>
      </c>
      <c r="AH114" s="1008"/>
      <c r="AI114" s="1084" t="str">
        <f t="shared" si="37"/>
        <v>-</v>
      </c>
      <c r="AJ114" s="1008"/>
      <c r="AK114" s="1084" t="str">
        <f t="shared" si="38"/>
        <v>-</v>
      </c>
      <c r="AL114" s="1008"/>
      <c r="AM114" s="329">
        <f t="shared" si="23"/>
        <v>1</v>
      </c>
      <c r="AN114" s="316"/>
      <c r="AO114" s="317"/>
      <c r="AP114" s="317"/>
    </row>
    <row r="115" spans="1:42" s="189" customFormat="1" ht="12.95" customHeight="1" x14ac:dyDescent="0.15">
      <c r="A115" s="952"/>
      <c r="B115" s="953"/>
      <c r="C115" s="278"/>
      <c r="D115" s="180" t="s">
        <v>80</v>
      </c>
      <c r="E115" s="181" t="s">
        <v>104</v>
      </c>
      <c r="F115" s="182" t="str">
        <f t="shared" si="24"/>
        <v/>
      </c>
      <c r="G115" s="336" t="s">
        <v>122</v>
      </c>
      <c r="H115" s="184" t="str">
        <f t="shared" si="25"/>
        <v/>
      </c>
      <c r="I115" s="336" t="s">
        <v>122</v>
      </c>
      <c r="J115" s="184" t="str">
        <f t="shared" si="26"/>
        <v/>
      </c>
      <c r="K115" s="185" t="s">
        <v>122</v>
      </c>
      <c r="L115" s="184" t="str">
        <f t="shared" si="27"/>
        <v/>
      </c>
      <c r="M115" s="185" t="s">
        <v>122</v>
      </c>
      <c r="N115" s="184" t="str">
        <f t="shared" si="28"/>
        <v/>
      </c>
      <c r="O115" s="185" t="s">
        <v>122</v>
      </c>
      <c r="P115" s="184" t="str">
        <f t="shared" si="29"/>
        <v/>
      </c>
      <c r="Q115" s="185" t="s">
        <v>122</v>
      </c>
      <c r="R115" s="184" t="str">
        <f t="shared" si="30"/>
        <v/>
      </c>
      <c r="S115" s="186" t="s">
        <v>122</v>
      </c>
      <c r="T115" s="184" t="str">
        <f t="shared" si="31"/>
        <v/>
      </c>
      <c r="U115" s="186" t="s">
        <v>122</v>
      </c>
      <c r="V115" s="183">
        <f t="shared" si="32"/>
        <v>8.9999999999999993E-3</v>
      </c>
      <c r="W115" s="336">
        <v>8.9999999999999993E-3</v>
      </c>
      <c r="X115" s="187" t="str">
        <f t="shared" si="33"/>
        <v/>
      </c>
      <c r="Y115" s="336" t="s">
        <v>122</v>
      </c>
      <c r="Z115" s="187" t="str">
        <f t="shared" si="34"/>
        <v/>
      </c>
      <c r="AA115" s="336" t="s">
        <v>122</v>
      </c>
      <c r="AB115" s="187" t="str">
        <f t="shared" si="35"/>
        <v/>
      </c>
      <c r="AC115" s="336" t="s">
        <v>122</v>
      </c>
      <c r="AD115" s="182">
        <f ca="1">OFFSET(V115,0,1)</f>
        <v>8.9999999999999993E-3</v>
      </c>
      <c r="AE115" s="119" t="s">
        <v>122</v>
      </c>
      <c r="AF115" s="119" t="s">
        <v>122</v>
      </c>
      <c r="AG115" s="1007">
        <f t="shared" ca="1" si="36"/>
        <v>8.9999999999999993E-3</v>
      </c>
      <c r="AH115" s="1008"/>
      <c r="AI115" s="1084" t="str">
        <f t="shared" si="37"/>
        <v>-</v>
      </c>
      <c r="AJ115" s="1008"/>
      <c r="AK115" s="1084" t="str">
        <f t="shared" si="38"/>
        <v>-</v>
      </c>
      <c r="AL115" s="1008"/>
      <c r="AM115" s="329">
        <f t="shared" si="23"/>
        <v>1</v>
      </c>
      <c r="AN115" s="316"/>
      <c r="AO115" s="317"/>
      <c r="AP115" s="317"/>
    </row>
    <row r="116" spans="1:42" s="289" customFormat="1" ht="12.95" customHeight="1" x14ac:dyDescent="0.15">
      <c r="A116" s="954"/>
      <c r="B116" s="955"/>
      <c r="C116" s="280"/>
      <c r="D116" s="281" t="s">
        <v>81</v>
      </c>
      <c r="E116" s="282" t="s">
        <v>104</v>
      </c>
      <c r="F116" s="283" t="str">
        <f t="shared" si="24"/>
        <v/>
      </c>
      <c r="G116" s="284" t="s">
        <v>122</v>
      </c>
      <c r="H116" s="283" t="str">
        <f t="shared" si="25"/>
        <v/>
      </c>
      <c r="I116" s="284" t="s">
        <v>122</v>
      </c>
      <c r="J116" s="283" t="str">
        <f t="shared" si="26"/>
        <v/>
      </c>
      <c r="K116" s="285" t="s">
        <v>122</v>
      </c>
      <c r="L116" s="283" t="str">
        <f t="shared" si="27"/>
        <v/>
      </c>
      <c r="M116" s="285" t="s">
        <v>122</v>
      </c>
      <c r="N116" s="283" t="str">
        <f t="shared" si="28"/>
        <v/>
      </c>
      <c r="O116" s="285" t="s">
        <v>122</v>
      </c>
      <c r="P116" s="283" t="str">
        <f t="shared" si="29"/>
        <v/>
      </c>
      <c r="Q116" s="285" t="s">
        <v>122</v>
      </c>
      <c r="R116" s="283" t="str">
        <f t="shared" si="30"/>
        <v/>
      </c>
      <c r="S116" s="286" t="s">
        <v>122</v>
      </c>
      <c r="T116" s="283" t="str">
        <f t="shared" si="31"/>
        <v/>
      </c>
      <c r="U116" s="286" t="s">
        <v>122</v>
      </c>
      <c r="V116" s="287">
        <f t="shared" si="32"/>
        <v>1E-3</v>
      </c>
      <c r="W116" s="284" t="s">
        <v>131</v>
      </c>
      <c r="X116" s="288" t="str">
        <f t="shared" si="33"/>
        <v/>
      </c>
      <c r="Y116" s="336" t="s">
        <v>122</v>
      </c>
      <c r="Z116" s="288" t="str">
        <f t="shared" si="34"/>
        <v/>
      </c>
      <c r="AA116" s="336" t="s">
        <v>122</v>
      </c>
      <c r="AB116" s="288" t="str">
        <f t="shared" si="35"/>
        <v/>
      </c>
      <c r="AC116" s="336" t="s">
        <v>122</v>
      </c>
      <c r="AD116" s="182" t="str">
        <f ca="1">OFFSET(V116,0,1)</f>
        <v>&lt;0.001</v>
      </c>
      <c r="AE116" s="119" t="s">
        <v>122</v>
      </c>
      <c r="AF116" s="119" t="s">
        <v>122</v>
      </c>
      <c r="AG116" s="1078" t="str">
        <f t="shared" ca="1" si="36"/>
        <v>&lt;0.001</v>
      </c>
      <c r="AH116" s="1079"/>
      <c r="AI116" s="1080" t="str">
        <f t="shared" si="37"/>
        <v>-</v>
      </c>
      <c r="AJ116" s="1079"/>
      <c r="AK116" s="1080" t="str">
        <f t="shared" si="38"/>
        <v>-</v>
      </c>
      <c r="AL116" s="1079"/>
      <c r="AM116" s="331">
        <f t="shared" si="23"/>
        <v>1</v>
      </c>
      <c r="AN116" s="316"/>
      <c r="AO116" s="317"/>
      <c r="AP116" s="32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130"/>
      <c r="X117" s="101"/>
      <c r="Y117" s="130"/>
      <c r="Z117" s="101"/>
      <c r="AA117" s="130"/>
      <c r="AB117" s="101"/>
      <c r="AC117" s="130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346"/>
      <c r="AN117" s="306"/>
      <c r="AO117" s="16"/>
      <c r="AP117" s="16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I90:AJ90"/>
    <mergeCell ref="AK90:AL90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V11 F11 H11 J11 L11 N11 P11 R11 T11 X11 AB11 Z11">
    <cfRule type="top10" dxfId="1235" priority="206" bottom="1" rank="1"/>
  </conditionalFormatting>
  <conditionalFormatting sqref="V11 F11 H11 J11 L11 N11 P11 R11 T11 X11 AB11 Z11">
    <cfRule type="top10" dxfId="1234" priority="205" rank="1"/>
  </conditionalFormatting>
  <conditionalFormatting sqref="V12 F12 H12 J12 L12 N12 P12 R12 T12 X12 AB12 Z12">
    <cfRule type="top10" dxfId="1233" priority="204" bottom="1" rank="1"/>
  </conditionalFormatting>
  <conditionalFormatting sqref="V12 F12 H12 J12 L12 N12 P12 R12 T12 X12 AB12 Z12">
    <cfRule type="top10" dxfId="1232" priority="203" rank="1"/>
  </conditionalFormatting>
  <conditionalFormatting sqref="V13 F13 H13 J13 L13 N13 P13 R13 T13 X13 AB13 Z13">
    <cfRule type="top10" dxfId="1231" priority="202" bottom="1" rank="1"/>
  </conditionalFormatting>
  <conditionalFormatting sqref="V13 F13 H13 J13 L13 N13 P13 R13 T13 X13 AB13 Z13">
    <cfRule type="top10" dxfId="1230" priority="201" rank="1"/>
  </conditionalFormatting>
  <conditionalFormatting sqref="V14 F14 H14 J14 L14 N14 P14 R14 T14 X14 AB14 Z14">
    <cfRule type="top10" dxfId="1229" priority="200" bottom="1" rank="1"/>
  </conditionalFormatting>
  <conditionalFormatting sqref="V14 F14 H14 J14 L14 N14 P14 R14 T14 X14 AB14 Z14">
    <cfRule type="top10" dxfId="1228" priority="199" rank="1"/>
  </conditionalFormatting>
  <conditionalFormatting sqref="V15 F15 H15 J15 L15 N15 P15 R15 T15 X15 AB15 Z15">
    <cfRule type="top10" dxfId="1227" priority="198" bottom="1" rank="1"/>
  </conditionalFormatting>
  <conditionalFormatting sqref="V15 F15 H15 J15 L15 N15 P15 R15 T15 X15 AB15 Z15">
    <cfRule type="top10" dxfId="1226" priority="197" rank="1"/>
  </conditionalFormatting>
  <conditionalFormatting sqref="V16 F16 H16 J16 L16 N16 P16 R16 T16 X16 AB16 Z16">
    <cfRule type="top10" dxfId="1225" priority="196" bottom="1" rank="1"/>
  </conditionalFormatting>
  <conditionalFormatting sqref="V16 F16 H16 J16 L16 N16 P16 R16 T16 X16 AB16 Z16">
    <cfRule type="top10" dxfId="1224" priority="195" rank="1"/>
  </conditionalFormatting>
  <conditionalFormatting sqref="V17 F17 H17 J17 L17 N17 P17 R17 T17 X17 AB17 Z17">
    <cfRule type="top10" dxfId="1223" priority="194" bottom="1" rank="1"/>
  </conditionalFormatting>
  <conditionalFormatting sqref="V17 F17 H17 J17 L17 N17 P17 R17 T17 X17 AB17 Z17">
    <cfRule type="top10" dxfId="1222" priority="193" rank="1"/>
  </conditionalFormatting>
  <conditionalFormatting sqref="V18 F18 H18 J18 L18 N18 P18 R18 T18 X18 AB18 Z18">
    <cfRule type="top10" dxfId="1221" priority="192" bottom="1" rank="1"/>
  </conditionalFormatting>
  <conditionalFormatting sqref="V18 F18 H18 J18 L18 N18 P18 R18 T18 X18 AB18 Z18">
    <cfRule type="top10" dxfId="1220" priority="191" rank="1"/>
  </conditionalFormatting>
  <conditionalFormatting sqref="V19 F19 H19 J19 L19 N19 P19 R19 T19 X19 AB19 Z19">
    <cfRule type="top10" dxfId="1219" priority="190" bottom="1" rank="1"/>
  </conditionalFormatting>
  <conditionalFormatting sqref="V19 F19 H19 J19 L19 N19 P19 R19 T19 X19 AB19 Z19">
    <cfRule type="top10" dxfId="1218" priority="189" rank="1"/>
  </conditionalFormatting>
  <conditionalFormatting sqref="V20 F20 H20 J20 L20 N20 P20 R20 T20 X20 AB20 Z20">
    <cfRule type="top10" dxfId="1217" priority="188" bottom="1" rank="1"/>
  </conditionalFormatting>
  <conditionalFormatting sqref="V20 F20 H20 J20 L20 N20 P20 R20 T20 X20 AB20 Z20">
    <cfRule type="top10" dxfId="1216" priority="187" rank="1"/>
  </conditionalFormatting>
  <conditionalFormatting sqref="V21 F21 H21 J21 L21 N21 P21 R21 T21 X21 AB21 Z21">
    <cfRule type="top10" dxfId="1215" priority="186" bottom="1" rank="1"/>
  </conditionalFormatting>
  <conditionalFormatting sqref="V21 F21 H21 J21 L21 N21 P21 R21 T21 X21 AB21 Z21">
    <cfRule type="top10" dxfId="1214" priority="185" rank="1"/>
  </conditionalFormatting>
  <conditionalFormatting sqref="V22 F22 H22 J22 L22 N22 P22 R22 T22 X22 AB22 Z22">
    <cfRule type="top10" dxfId="1213" priority="184" bottom="1" rank="1"/>
  </conditionalFormatting>
  <conditionalFormatting sqref="V22 F22 H22 J22 L22 N22 P22 R22 T22 X22 AB22 Z22">
    <cfRule type="top10" dxfId="1212" priority="183" rank="1"/>
  </conditionalFormatting>
  <conditionalFormatting sqref="V23 F23 H23 J23 L23 N23 P23 R23 T23 X23 AB23 Z23">
    <cfRule type="top10" dxfId="1211" priority="182" bottom="1" rank="1"/>
  </conditionalFormatting>
  <conditionalFormatting sqref="V23 F23 H23 J23 L23 N23 P23 R23 T23 X23 AB23 Z23">
    <cfRule type="top10" dxfId="1210" priority="181" rank="1"/>
  </conditionalFormatting>
  <conditionalFormatting sqref="V24 F24 H24 J24 L24 N24 P24 R24 T24 X24 AB24 Z24">
    <cfRule type="top10" dxfId="1209" priority="180" bottom="1" rank="1"/>
  </conditionalFormatting>
  <conditionalFormatting sqref="V24 F24 H24 J24 L24 N24 P24 R24 T24 X24 AB24 Z24">
    <cfRule type="top10" dxfId="1208" priority="179" rank="1"/>
  </conditionalFormatting>
  <conditionalFormatting sqref="V25 F25 H25 J25 L25 N25 P25 R25 T25 X25 AB25 Z25">
    <cfRule type="top10" dxfId="1207" priority="178" bottom="1" rank="1"/>
  </conditionalFormatting>
  <conditionalFormatting sqref="V25 F25 H25 J25 L25 N25 P25 R25 T25 X25 AB25 Z25">
    <cfRule type="top10" dxfId="1206" priority="177" rank="1"/>
  </conditionalFormatting>
  <conditionalFormatting sqref="V26 F26 H26 J26 L26 N26 P26 R26 T26 X26 AB26 Z26">
    <cfRule type="top10" dxfId="1205" priority="176" bottom="1" rank="1"/>
  </conditionalFormatting>
  <conditionalFormatting sqref="V26 F26 H26 J26 L26 N26 P26 R26 T26 X26 AB26 Z26">
    <cfRule type="top10" dxfId="1204" priority="175" rank="1"/>
  </conditionalFormatting>
  <conditionalFormatting sqref="V27 F27 H27 J27 L27 N27 P27 R27 T27 X27 AB27 Z27">
    <cfRule type="top10" dxfId="1203" priority="174" bottom="1" rank="1"/>
  </conditionalFormatting>
  <conditionalFormatting sqref="V27 F27 H27 J27 L27 N27 P27 R27 T27 X27 AB27 Z27">
    <cfRule type="top10" dxfId="1202" priority="173" rank="1"/>
  </conditionalFormatting>
  <conditionalFormatting sqref="V28 F28 H28 J28 L28 N28 P28 R28 T28 X28 AB28 Z28">
    <cfRule type="top10" dxfId="1201" priority="172" bottom="1" rank="1"/>
  </conditionalFormatting>
  <conditionalFormatting sqref="V28 F28 H28 J28 L28 N28 P28 R28 T28 X28 AB28 Z28">
    <cfRule type="top10" dxfId="1200" priority="171" rank="1"/>
  </conditionalFormatting>
  <conditionalFormatting sqref="V29 F29 H29 J29 L29 N29 P29 R29 T29 X29 AB29 Z29">
    <cfRule type="top10" dxfId="1199" priority="170" bottom="1" rank="1"/>
  </conditionalFormatting>
  <conditionalFormatting sqref="V29 F29 H29 J29 L29 N29 P29 R29 T29 X29 AB29 Z29">
    <cfRule type="top10" dxfId="1198" priority="169" rank="1"/>
  </conditionalFormatting>
  <conditionalFormatting sqref="V30 F30 H30 J30 L30 N30 P30 R30 T30 X30 AB30 Z30">
    <cfRule type="top10" dxfId="1197" priority="168" bottom="1" rank="1"/>
  </conditionalFormatting>
  <conditionalFormatting sqref="V30 F30 H30 J30 L30 N30 P30 R30 T30 X30 AB30 Z30">
    <cfRule type="top10" dxfId="1196" priority="167" rank="1"/>
  </conditionalFormatting>
  <conditionalFormatting sqref="V31 F31 H31 J31 L31 N31 P31 R31 T31 X31 AB31 Z31">
    <cfRule type="top10" dxfId="1195" priority="166" bottom="1" rank="1"/>
  </conditionalFormatting>
  <conditionalFormatting sqref="V31 F31 H31 J31 L31 N31 P31 R31 T31 X31 AB31 Z31">
    <cfRule type="top10" dxfId="1194" priority="165" rank="1"/>
  </conditionalFormatting>
  <conditionalFormatting sqref="V32 F32 H32 J32 L32 N32 P32 R32 T32 X32 AB32 Z32">
    <cfRule type="top10" dxfId="1193" priority="164" bottom="1" rank="1"/>
  </conditionalFormatting>
  <conditionalFormatting sqref="V32 F32 H32 J32 L32 N32 P32 R32 T32 X32 AB32 Z32">
    <cfRule type="top10" dxfId="1192" priority="163" rank="1"/>
  </conditionalFormatting>
  <conditionalFormatting sqref="V33 F33 H33 J33 L33 N33 P33 R33 T33 X33 AB33 Z33">
    <cfRule type="top10" dxfId="1191" priority="162" bottom="1" rank="1"/>
  </conditionalFormatting>
  <conditionalFormatting sqref="V33 F33 H33 J33 L33 N33 P33 R33 T33 X33 AB33 Z33">
    <cfRule type="top10" dxfId="1190" priority="161" rank="1"/>
  </conditionalFormatting>
  <conditionalFormatting sqref="V34 F34 H34 J34 L34 N34 P34 R34 T34 X34 AB34 Z34">
    <cfRule type="top10" dxfId="1189" priority="160" bottom="1" rank="1"/>
  </conditionalFormatting>
  <conditionalFormatting sqref="V34 F34 H34 J34 L34 N34 P34 R34 T34 X34 AB34 Z34">
    <cfRule type="top10" dxfId="1188" priority="159" rank="1"/>
  </conditionalFormatting>
  <conditionalFormatting sqref="V35 F35 H35 J35 L35 N35 P35 R35 T35 X35 AB35 Z35">
    <cfRule type="top10" dxfId="1187" priority="158" bottom="1" rank="1"/>
  </conditionalFormatting>
  <conditionalFormatting sqref="V35 F35 H35 J35 L35 N35 P35 R35 T35 X35 AB35 Z35">
    <cfRule type="top10" dxfId="1186" priority="157" rank="1"/>
  </conditionalFormatting>
  <conditionalFormatting sqref="V36 F36 H36 J36 L36 N36 P36 R36 T36 X36 AB36 Z36">
    <cfRule type="top10" dxfId="1185" priority="156" bottom="1" rank="1"/>
  </conditionalFormatting>
  <conditionalFormatting sqref="V36 F36 H36 J36 L36 N36 P36 R36 T36 X36 AB36 Z36">
    <cfRule type="top10" dxfId="1184" priority="155" rank="1"/>
  </conditionalFormatting>
  <conditionalFormatting sqref="V37 F37 H37 J37 L37 N37 P37 R37 T37 X37 AB37 Z37">
    <cfRule type="top10" dxfId="1183" priority="154" bottom="1" rank="1"/>
  </conditionalFormatting>
  <conditionalFormatting sqref="V37 F37 H37 J37 L37 N37 P37 R37 T37 X37 AB37 Z37">
    <cfRule type="top10" dxfId="1182" priority="153" rank="1"/>
  </conditionalFormatting>
  <conditionalFormatting sqref="V38 F38 H38 J38 L38 N38 P38 R38 T38 X38 AB38 Z38">
    <cfRule type="top10" dxfId="1181" priority="152" bottom="1" rank="1"/>
  </conditionalFormatting>
  <conditionalFormatting sqref="V38 F38 H38 J38 L38 N38 P38 R38 T38 X38 AB38 Z38">
    <cfRule type="top10" dxfId="1180" priority="151" rank="1"/>
  </conditionalFormatting>
  <conditionalFormatting sqref="V39 F39 H39 J39 L39 N39 P39 R39 T39 X39 AB39 Z39">
    <cfRule type="top10" dxfId="1179" priority="150" bottom="1" rank="1"/>
  </conditionalFormatting>
  <conditionalFormatting sqref="V39 F39 H39 J39 L39 N39 P39 R39 T39 X39 AB39 Z39">
    <cfRule type="top10" dxfId="1178" priority="149" rank="1"/>
  </conditionalFormatting>
  <conditionalFormatting sqref="V40 F40 H40 J40 L40 N40 P40 R40 T40 X40 AB40 Z40">
    <cfRule type="top10" dxfId="1177" priority="148" bottom="1" rank="1"/>
  </conditionalFormatting>
  <conditionalFormatting sqref="V40 F40 H40 J40 L40 N40 P40 R40 T40 X40 AB40 Z40">
    <cfRule type="top10" dxfId="1176" priority="147" rank="1"/>
  </conditionalFormatting>
  <conditionalFormatting sqref="V41 F41 H41 J41 L41 N41 P41 R41 T41 X41 AB41 Z41">
    <cfRule type="top10" dxfId="1175" priority="146" bottom="1" rank="1"/>
  </conditionalFormatting>
  <conditionalFormatting sqref="V41 F41 H41 J41 L41 N41 P41 R41 T41 X41 AB41 Z41">
    <cfRule type="top10" dxfId="1174" priority="145" rank="1"/>
  </conditionalFormatting>
  <conditionalFormatting sqref="V42 F42 H42 J42 L42 N42 P42 R42 T42 X42 AB42 Z42">
    <cfRule type="top10" dxfId="1173" priority="144" bottom="1" rank="1"/>
  </conditionalFormatting>
  <conditionalFormatting sqref="V42 F42 H42 J42 L42 N42 P42 R42 T42 X42 AB42 Z42">
    <cfRule type="top10" dxfId="1172" priority="143" rank="1"/>
  </conditionalFormatting>
  <conditionalFormatting sqref="V43 F43 H43 J43 L43 N43 P43 R43 T43 X43 AB43 Z43">
    <cfRule type="top10" dxfId="1171" priority="142" bottom="1" rank="1"/>
  </conditionalFormatting>
  <conditionalFormatting sqref="V43 F43 H43 J43 L43 N43 P43 R43 T43 X43 AB43 Z43">
    <cfRule type="top10" dxfId="1170" priority="141" rank="1"/>
  </conditionalFormatting>
  <conditionalFormatting sqref="V44 F44 H44 J44 L44 N44 P44 R44 T44 X44 AB44 Z44">
    <cfRule type="top10" dxfId="1169" priority="140" bottom="1" rank="1"/>
  </conditionalFormatting>
  <conditionalFormatting sqref="V44 F44 H44 J44 L44 N44 P44 R44 T44 X44 AB44 Z44">
    <cfRule type="top10" dxfId="1168" priority="139" rank="1"/>
  </conditionalFormatting>
  <conditionalFormatting sqref="V45 F45 H45 J45 L45 N45 P45 R45 T45 X45 AB45 Z45">
    <cfRule type="top10" dxfId="1167" priority="138" bottom="1" rank="1"/>
  </conditionalFormatting>
  <conditionalFormatting sqref="V45 F45 H45 J45 L45 N45 P45 R45 T45 X45 AB45 Z45">
    <cfRule type="top10" dxfId="1166" priority="137" rank="1"/>
  </conditionalFormatting>
  <conditionalFormatting sqref="V46 F46 H46 J46 L46 N46 P46 R46 T46 X46 AB46 Z46">
    <cfRule type="top10" dxfId="1165" priority="136" bottom="1" rank="1"/>
  </conditionalFormatting>
  <conditionalFormatting sqref="V46 F46 H46 J46 L46 N46 P46 R46 T46 X46 AB46 Z46">
    <cfRule type="top10" dxfId="1164" priority="135" rank="1"/>
  </conditionalFormatting>
  <conditionalFormatting sqref="V47 F47 H47 J47 L47 N47 P47 R47 T47 X47 AB47 Z47">
    <cfRule type="top10" dxfId="1163" priority="134" bottom="1" rank="1"/>
  </conditionalFormatting>
  <conditionalFormatting sqref="V47 F47 H47 J47 L47 N47 P47 R47 T47 X47 AB47 Z47">
    <cfRule type="top10" dxfId="1162" priority="133" rank="1"/>
  </conditionalFormatting>
  <conditionalFormatting sqref="V48 F48 H48 J48 L48 N48 P48 R48 T48 X48 AB48 Z48">
    <cfRule type="top10" dxfId="1161" priority="132" bottom="1" rank="1"/>
  </conditionalFormatting>
  <conditionalFormatting sqref="V48 F48 H48 J48 L48 N48 P48 R48 T48 X48 AB48 Z48">
    <cfRule type="top10" dxfId="1160" priority="131" rank="1"/>
  </conditionalFormatting>
  <conditionalFormatting sqref="V49 F49 H49 J49 L49 N49 P49 R49 T49 X49 AB49 Z49">
    <cfRule type="top10" dxfId="1159" priority="130" bottom="1" rank="1"/>
  </conditionalFormatting>
  <conditionalFormatting sqref="V49 F49 H49 J49 L49 N49 P49 R49 T49 X49 AB49 Z49">
    <cfRule type="top10" dxfId="1158" priority="129" rank="1"/>
  </conditionalFormatting>
  <conditionalFormatting sqref="V50 F50 H50 J50 L50 N50 P50 R50 T50 X50 AB50 Z50">
    <cfRule type="top10" dxfId="1157" priority="128" bottom="1" rank="1"/>
  </conditionalFormatting>
  <conditionalFormatting sqref="V50 F50 H50 J50 L50 N50 P50 R50 T50 X50 AB50 Z50">
    <cfRule type="top10" dxfId="1156" priority="127" rank="1"/>
  </conditionalFormatting>
  <conditionalFormatting sqref="V51 F51 H51 J51 L51 N51 P51 R51 T51 X51 AB51 Z51">
    <cfRule type="top10" dxfId="1155" priority="126" bottom="1" rank="1"/>
  </conditionalFormatting>
  <conditionalFormatting sqref="V51 F51 H51 J51 L51 N51 P51 R51 T51 X51 AB51 Z51">
    <cfRule type="top10" dxfId="1154" priority="125" rank="1"/>
  </conditionalFormatting>
  <conditionalFormatting sqref="V52 F52 H52 J52 L52 N52 P52 R52 T52 X52 AB52 Z52">
    <cfRule type="top10" dxfId="1153" priority="124" bottom="1" rank="1"/>
  </conditionalFormatting>
  <conditionalFormatting sqref="V52 F52 H52 J52 L52 N52 P52 R52 T52 X52 AB52 Z52">
    <cfRule type="top10" dxfId="1152" priority="123" rank="1"/>
  </conditionalFormatting>
  <conditionalFormatting sqref="V53 F53 H53 J53 L53 N53 P53 R53 T53 X53 AB53 Z53">
    <cfRule type="top10" dxfId="1151" priority="122" bottom="1" rank="1"/>
  </conditionalFormatting>
  <conditionalFormatting sqref="V53 F53 H53 J53 L53 N53 P53 R53 T53 X53 AB53 Z53">
    <cfRule type="top10" dxfId="1150" priority="121" rank="1"/>
  </conditionalFormatting>
  <conditionalFormatting sqref="V54 F54 H54 J54 L54 N54 P54 R54 T54 X54 AB54 Z54">
    <cfRule type="top10" dxfId="1149" priority="120" bottom="1" rank="1"/>
  </conditionalFormatting>
  <conditionalFormatting sqref="V54 F54 H54 J54 L54 N54 P54 R54 T54 X54 AB54 Z54">
    <cfRule type="top10" dxfId="1148" priority="119" rank="1"/>
  </conditionalFormatting>
  <conditionalFormatting sqref="V55 F55 H55 J55 L55 N55 P55 R55 T55 X55 AB55 Z55">
    <cfRule type="top10" dxfId="1147" priority="118" bottom="1" rank="1"/>
  </conditionalFormatting>
  <conditionalFormatting sqref="V55 F55 H55 J55 L55 N55 P55 R55 T55 X55 AB55 Z55">
    <cfRule type="top10" dxfId="1146" priority="117" rank="1"/>
  </conditionalFormatting>
  <conditionalFormatting sqref="V56 F56 H56 J56 L56 N56 P56 R56 T56 X56 AB56 Z56">
    <cfRule type="top10" dxfId="1145" priority="116" bottom="1" rank="1"/>
  </conditionalFormatting>
  <conditionalFormatting sqref="V56 F56 H56 J56 L56 N56 P56 R56 T56 X56 AB56 Z56">
    <cfRule type="top10" dxfId="1144" priority="115" rank="1"/>
  </conditionalFormatting>
  <conditionalFormatting sqref="V57 F57 H57 J57 L57 N57 P57 R57 T57 X57 AB57 Z57">
    <cfRule type="top10" dxfId="1143" priority="114" bottom="1" rank="1"/>
  </conditionalFormatting>
  <conditionalFormatting sqref="V57 F57 H57 J57 L57 N57 P57 R57 T57 X57 AB57 Z57">
    <cfRule type="top10" dxfId="1142" priority="113" rank="1"/>
  </conditionalFormatting>
  <conditionalFormatting sqref="V58 F58 H58 J58 L58 N58 P58 R58 T58 X58 AB58 Z58">
    <cfRule type="top10" dxfId="1141" priority="112" bottom="1" rank="1"/>
  </conditionalFormatting>
  <conditionalFormatting sqref="V58 F58 H58 J58 L58 N58 P58 R58 T58 X58 AB58 Z58">
    <cfRule type="top10" dxfId="1140" priority="111" rank="1"/>
  </conditionalFormatting>
  <conditionalFormatting sqref="V59 F59 H59 J59 L59 N59 P59 R59 T59 X59 AB59 Z59">
    <cfRule type="top10" dxfId="1139" priority="110" bottom="1" rank="1"/>
  </conditionalFormatting>
  <conditionalFormatting sqref="V59 F59 H59 J59 L59 N59 P59 R59 T59 X59 AB59 Z59">
    <cfRule type="top10" dxfId="1138" priority="109" rank="1"/>
  </conditionalFormatting>
  <conditionalFormatting sqref="V60 F60 H60 J60 L60 N60 P60 R60 T60 X60 AB60 Z60">
    <cfRule type="top10" dxfId="1137" priority="108" bottom="1" rank="1"/>
  </conditionalFormatting>
  <conditionalFormatting sqref="V60 F60 H60 J60 L60 N60 P60 R60 T60 X60 AB60 Z60">
    <cfRule type="top10" dxfId="1136" priority="107" rank="1"/>
  </conditionalFormatting>
  <conditionalFormatting sqref="V61 F61 H61 J61 L61 N61 P61 R61 T61 X61 AB61 Z61">
    <cfRule type="top10" dxfId="1135" priority="106" bottom="1" rank="1"/>
  </conditionalFormatting>
  <conditionalFormatting sqref="V61 F61 H61 J61 L61 N61 P61 R61 T61 X61 AB61 Z61">
    <cfRule type="top10" dxfId="1134" priority="105" rank="1"/>
  </conditionalFormatting>
  <conditionalFormatting sqref="V65 F65 H65 J65 L65 N65 P65 R65 T65 X65 AB65 Z65">
    <cfRule type="top10" dxfId="1133" priority="104" bottom="1" rank="1"/>
  </conditionalFormatting>
  <conditionalFormatting sqref="V65 F65 H65 J65 L65 N65 P65 R65 T65 X65 AB65 Z65">
    <cfRule type="top10" dxfId="1132" priority="103" rank="1"/>
  </conditionalFormatting>
  <conditionalFormatting sqref="V66 F66 H66 J66 L66 N66 P66 R66 T66 X66 AB66 Z66">
    <cfRule type="top10" dxfId="1131" priority="102" bottom="1" rank="1"/>
  </conditionalFormatting>
  <conditionalFormatting sqref="V66 F66 H66 J66 L66 N66 P66 R66 T66 X66 AB66 Z66">
    <cfRule type="top10" dxfId="1130" priority="101" rank="1"/>
  </conditionalFormatting>
  <conditionalFormatting sqref="V67 F67 H67 J67 L67 N67 P67 R67 T67 X67 AB67 Z67">
    <cfRule type="top10" dxfId="1129" priority="100" bottom="1" rank="1"/>
  </conditionalFormatting>
  <conditionalFormatting sqref="V67 F67 H67 J67 L67 N67 P67 R67 T67 X67 AB67 Z67">
    <cfRule type="top10" dxfId="1128" priority="99" rank="1"/>
  </conditionalFormatting>
  <conditionalFormatting sqref="V68 F68 H68 J68 L68 N68 P68 R68 T68 X68 AB68 Z68">
    <cfRule type="top10" dxfId="1127" priority="98" bottom="1" rank="1"/>
  </conditionalFormatting>
  <conditionalFormatting sqref="V68 F68 H68 J68 L68 N68 P68 R68 T68 X68 AB68 Z68">
    <cfRule type="top10" dxfId="1126" priority="97" rank="1"/>
  </conditionalFormatting>
  <conditionalFormatting sqref="V69 F69 H69 J69 L69 N69 P69 R69 T69 X69 AB69 Z69">
    <cfRule type="top10" dxfId="1125" priority="96" bottom="1" rank="1"/>
  </conditionalFormatting>
  <conditionalFormatting sqref="V69 F69 H69 J69 L69 N69 P69 R69 T69 X69 AB69 Z69">
    <cfRule type="top10" dxfId="1124" priority="95" rank="1"/>
  </conditionalFormatting>
  <conditionalFormatting sqref="V70 F70 H70 J70 L70 N70 P70 R70 T70 X70 AB70 Z70">
    <cfRule type="top10" dxfId="1123" priority="94" bottom="1" rank="1"/>
  </conditionalFormatting>
  <conditionalFormatting sqref="V70 F70 H70 J70 L70 N70 P70 R70 T70 X70 AB70 Z70">
    <cfRule type="top10" dxfId="1122" priority="93" rank="1"/>
  </conditionalFormatting>
  <conditionalFormatting sqref="V71 F71 H71 J71 L71 N71 P71 R71 T71 X71 AB71 Z71">
    <cfRule type="top10" dxfId="1121" priority="92" bottom="1" rank="1"/>
  </conditionalFormatting>
  <conditionalFormatting sqref="V71 F71 H71 J71 L71 N71 P71 R71 T71 X71 AB71 Z71">
    <cfRule type="top10" dxfId="1120" priority="91" rank="1"/>
  </conditionalFormatting>
  <conditionalFormatting sqref="V72 F72 H72 J72 L72 N72 P72 R72 T72 X72 AB72 Z72">
    <cfRule type="top10" dxfId="1119" priority="90" bottom="1" rank="1"/>
  </conditionalFormatting>
  <conditionalFormatting sqref="V72 F72 H72 J72 L72 N72 P72 R72 T72 X72 AB72 Z72">
    <cfRule type="top10" dxfId="1118" priority="89" rank="1"/>
  </conditionalFormatting>
  <conditionalFormatting sqref="V73 F73 H73 J73 L73 N73 P73 R73 T73 X73 AB73 Z73">
    <cfRule type="top10" dxfId="1117" priority="88" bottom="1" rank="1"/>
  </conditionalFormatting>
  <conditionalFormatting sqref="V73 F73 H73 J73 L73 N73 P73 R73 T73 X73 AB73 Z73">
    <cfRule type="top10" dxfId="1116" priority="87" rank="1"/>
  </conditionalFormatting>
  <conditionalFormatting sqref="V74 F74 H74 J74 L74 N74 P74 R74 T74 X74 AB74 Z74">
    <cfRule type="top10" dxfId="1115" priority="86" bottom="1" rank="1"/>
  </conditionalFormatting>
  <conditionalFormatting sqref="V74 F74 H74 J74 L74 N74 P74 R74 T74 X74 AB74 Z74">
    <cfRule type="top10" dxfId="1114" priority="85" rank="1"/>
  </conditionalFormatting>
  <conditionalFormatting sqref="V75 F75 H75 J75 L75 N75 P75 R75 T75 X75 AB75 Z75">
    <cfRule type="top10" dxfId="1113" priority="84" bottom="1" rank="1"/>
  </conditionalFormatting>
  <conditionalFormatting sqref="V75 F75 H75 J75 L75 N75 P75 R75 T75 X75 AB75 Z75">
    <cfRule type="top10" dxfId="1112" priority="83" rank="1"/>
  </conditionalFormatting>
  <conditionalFormatting sqref="V76 F76 H76 J76 L76 N76 P76 R76 T76 X76 AB76 Z76">
    <cfRule type="top10" dxfId="1111" priority="82" bottom="1" rank="1"/>
  </conditionalFormatting>
  <conditionalFormatting sqref="V76 F76 H76 J76 L76 N76 P76 R76 T76 X76 AB76 Z76">
    <cfRule type="top10" dxfId="1110" priority="81" rank="1"/>
  </conditionalFormatting>
  <conditionalFormatting sqref="V77 F77 H77 J77 L77 N77 P77 R77 T77 X77 AB77 Z77">
    <cfRule type="top10" dxfId="1109" priority="80" bottom="1" rank="1"/>
  </conditionalFormatting>
  <conditionalFormatting sqref="V77 F77 H77 J77 L77 N77 P77 R77 T77 X77 AB77 Z77">
    <cfRule type="top10" dxfId="1108" priority="79" rank="1"/>
  </conditionalFormatting>
  <conditionalFormatting sqref="V78 F78 H78 J78 L78 N78 P78 R78 T78 X78 AB78 Z78">
    <cfRule type="top10" dxfId="1107" priority="78" bottom="1" rank="1"/>
  </conditionalFormatting>
  <conditionalFormatting sqref="V78 F78 H78 J78 L78 N78 P78 R78 T78 X78 AB78 Z78">
    <cfRule type="top10" dxfId="1106" priority="77" rank="1"/>
  </conditionalFormatting>
  <conditionalFormatting sqref="V79 F79 H79 J79 L79 N79 P79 R79 T79 X79 AB79 Z79">
    <cfRule type="top10" dxfId="1105" priority="76" bottom="1" rank="1"/>
  </conditionalFormatting>
  <conditionalFormatting sqref="V79 F79 H79 J79 L79 N79 P79 R79 T79 X79 AB79 Z79">
    <cfRule type="top10" dxfId="1104" priority="75" rank="1"/>
  </conditionalFormatting>
  <conditionalFormatting sqref="V80 F80 H80 J80 L80 N80 P80 R80 T80 X80 AB80 Z80">
    <cfRule type="top10" dxfId="1103" priority="74" bottom="1" rank="1"/>
  </conditionalFormatting>
  <conditionalFormatting sqref="V80 F80 H80 J80 L80 N80 P80 R80 T80 X80 AB80 Z80">
    <cfRule type="top10" dxfId="1102" priority="73" rank="1"/>
  </conditionalFormatting>
  <conditionalFormatting sqref="V81 F81 H81 J81 L81 N81 P81 R81 T81 X81 AB81 Z81">
    <cfRule type="top10" dxfId="1101" priority="72" bottom="1" rank="1"/>
  </conditionalFormatting>
  <conditionalFormatting sqref="V81 F81 H81 J81 L81 N81 P81 R81 T81 X81 AB81 Z81">
    <cfRule type="top10" dxfId="1100" priority="71" rank="1"/>
  </conditionalFormatting>
  <conditionalFormatting sqref="V82 F82 H82 J82 L82 N82 P82 R82 T82 X82 AB82 Z82">
    <cfRule type="top10" dxfId="1099" priority="70" bottom="1" rank="1"/>
  </conditionalFormatting>
  <conditionalFormatting sqref="V82 F82 H82 J82 L82 N82 P82 R82 T82 X82 AB82 Z82">
    <cfRule type="top10" dxfId="1098" priority="69" rank="1"/>
  </conditionalFormatting>
  <conditionalFormatting sqref="V83 F83 H83 J83 L83 N83 P83 R83 T83 X83 AB83 Z83">
    <cfRule type="top10" dxfId="1097" priority="68" bottom="1" rank="1"/>
  </conditionalFormatting>
  <conditionalFormatting sqref="V83 F83 H83 J83 L83 N83 P83 R83 T83 X83 AB83 Z83">
    <cfRule type="top10" dxfId="1096" priority="67" rank="1"/>
  </conditionalFormatting>
  <conditionalFormatting sqref="V84 F84 H84 J84 L84 N84 P84 R84 T84 X84 AB84 Z84">
    <cfRule type="top10" dxfId="1095" priority="66" bottom="1" rank="1"/>
  </conditionalFormatting>
  <conditionalFormatting sqref="V84 F84 H84 J84 L84 N84 P84 R84 T84 X84 AB84 Z84">
    <cfRule type="top10" dxfId="1094" priority="65" rank="1"/>
  </conditionalFormatting>
  <conditionalFormatting sqref="V85 F85 H85 J85 L85 N85 P85 R85 T85 X85 AB85 Z85">
    <cfRule type="top10" dxfId="1093" priority="64" bottom="1" rank="1"/>
  </conditionalFormatting>
  <conditionalFormatting sqref="V85 F85 H85 J85 L85 N85 P85 R85 T85 X85 AB85 Z85">
    <cfRule type="top10" dxfId="1092" priority="63" rank="1"/>
  </conditionalFormatting>
  <conditionalFormatting sqref="V86 F86 H86 J86 L86 N86 P86 R86 T86 X86 AB86 Z86">
    <cfRule type="top10" dxfId="1091" priority="62" bottom="1" rank="1"/>
  </conditionalFormatting>
  <conditionalFormatting sqref="V86 F86 H86 J86 L86 N86 P86 R86 T86 X86 AB86 Z86">
    <cfRule type="top10" dxfId="1090" priority="61" rank="1"/>
  </conditionalFormatting>
  <conditionalFormatting sqref="V87 F87 H87 J87 L87 N87 P87 R87 T87 X87 AB87 Z87">
    <cfRule type="top10" dxfId="1089" priority="60" bottom="1" rank="1"/>
  </conditionalFormatting>
  <conditionalFormatting sqref="V87 F87 H87 J87 L87 N87 P87 R87 T87 X87 AB87 Z87">
    <cfRule type="top10" dxfId="1088" priority="59" rank="1"/>
  </conditionalFormatting>
  <conditionalFormatting sqref="V88 F88 H88 J88 L88 N88 P88 R88 T88 X88 AB88 Z88">
    <cfRule type="top10" dxfId="1087" priority="58" bottom="1" rank="1"/>
  </conditionalFormatting>
  <conditionalFormatting sqref="V88 F88 H88 J88 L88 N88 P88 R88 T88 X88 AB88 Z88">
    <cfRule type="top10" dxfId="1086" priority="57" rank="1"/>
  </conditionalFormatting>
  <conditionalFormatting sqref="V89 F89 H89 J89 L89 N89 P89 R89 T89 X89 AB89 Z89">
    <cfRule type="top10" dxfId="1085" priority="56" bottom="1" rank="1"/>
  </conditionalFormatting>
  <conditionalFormatting sqref="V89 F89 H89 J89 L89 N89 P89 R89 T89 X89 AB89 Z89">
    <cfRule type="top10" dxfId="1084" priority="55" rank="1"/>
  </conditionalFormatting>
  <conditionalFormatting sqref="V90 F90 H90 J90 L90 N90 P90 R90 T90 X90 AB90 Z90">
    <cfRule type="top10" dxfId="1083" priority="54" bottom="1" rank="1"/>
  </conditionalFormatting>
  <conditionalFormatting sqref="V90 F90 H90 J90 L90 N90 P90 R90 T90 X90 AB90 Z90">
    <cfRule type="top10" dxfId="1082" priority="53" rank="1"/>
  </conditionalFormatting>
  <conditionalFormatting sqref="V91 F91 H91 J91 L91 N91 P91 R91 T91 X91 AB91 Z91">
    <cfRule type="top10" dxfId="1081" priority="52" bottom="1" rank="1"/>
  </conditionalFormatting>
  <conditionalFormatting sqref="V91 F91 H91 J91 L91 N91 P91 R91 T91 X91 AB91 Z91">
    <cfRule type="top10" dxfId="1080" priority="51" rank="1"/>
  </conditionalFormatting>
  <conditionalFormatting sqref="V92 F92 H92 J92 L92 N92 P92 R92 T92 X92 AB92 Z92">
    <cfRule type="top10" dxfId="1079" priority="50" bottom="1" rank="1"/>
  </conditionalFormatting>
  <conditionalFormatting sqref="V92 F92 H92 J92 L92 N92 P92 R92 T92 X92 AB92 Z92">
    <cfRule type="top10" dxfId="1078" priority="49" rank="1"/>
  </conditionalFormatting>
  <conditionalFormatting sqref="V93 F93 H93 J93 L93 N93 P93 R93 T93 X93 AB93 Z93">
    <cfRule type="top10" dxfId="1077" priority="48" bottom="1" rank="1"/>
  </conditionalFormatting>
  <conditionalFormatting sqref="V93 F93 H93 J93 L93 N93 P93 R93 T93 X93 AB93 Z93">
    <cfRule type="top10" dxfId="1076" priority="47" rank="1"/>
  </conditionalFormatting>
  <conditionalFormatting sqref="V94 F94 H94 J94 L94 N94 P94 R94 T94 X94 AB94 Z94">
    <cfRule type="top10" dxfId="1075" priority="46" bottom="1" rank="1"/>
  </conditionalFormatting>
  <conditionalFormatting sqref="V94 F94 H94 J94 L94 N94 P94 R94 T94 X94 AB94 Z94">
    <cfRule type="top10" dxfId="1074" priority="45" rank="1"/>
  </conditionalFormatting>
  <conditionalFormatting sqref="V95 F95 H95 J95 L95 N95 P95 R95 T95 X95 AB95 Z95">
    <cfRule type="top10" dxfId="1073" priority="44" bottom="1" rank="1"/>
  </conditionalFormatting>
  <conditionalFormatting sqref="V95 F95 H95 J95 L95 N95 P95 R95 T95 X95 AB95 Z95">
    <cfRule type="top10" dxfId="1072" priority="43" rank="1"/>
  </conditionalFormatting>
  <conditionalFormatting sqref="V96 F96 H96 J96 L96 N96 P96 R96 T96 X96 AB96 Z96">
    <cfRule type="top10" dxfId="1071" priority="42" bottom="1" rank="1"/>
  </conditionalFormatting>
  <conditionalFormatting sqref="V96 F96 H96 J96 L96 N96 P96 R96 T96 X96 AB96 Z96">
    <cfRule type="top10" dxfId="1070" priority="41" rank="1"/>
  </conditionalFormatting>
  <conditionalFormatting sqref="V97 F97 H97 J97 L97 N97 P97 R97 T97 X97 AB97 Z97">
    <cfRule type="top10" dxfId="1069" priority="40" bottom="1" rank="1"/>
  </conditionalFormatting>
  <conditionalFormatting sqref="V97 F97 H97 J97 L97 N97 P97 R97 T97 X97 AB97 Z97">
    <cfRule type="top10" dxfId="1068" priority="39" rank="1"/>
  </conditionalFormatting>
  <conditionalFormatting sqref="V98 F98 H98 J98 L98 N98 P98 R98 T98 X98 AB98 Z98">
    <cfRule type="top10" dxfId="1067" priority="38" bottom="1" rank="1"/>
  </conditionalFormatting>
  <conditionalFormatting sqref="V98 F98 H98 J98 L98 N98 P98 R98 T98 X98 AB98 Z98">
    <cfRule type="top10" dxfId="1066" priority="37" rank="1"/>
  </conditionalFormatting>
  <conditionalFormatting sqref="V99 F99 H99 J99 L99 N99 P99 R99 T99 X99 AB99 Z99">
    <cfRule type="top10" dxfId="1065" priority="36" bottom="1" rank="1"/>
  </conditionalFormatting>
  <conditionalFormatting sqref="V99 F99 H99 J99 L99 N99 P99 R99 T99 X99 AB99 Z99">
    <cfRule type="top10" dxfId="1064" priority="35" rank="1"/>
  </conditionalFormatting>
  <conditionalFormatting sqref="V100 F100 H100 J100 L100 N100 P100 R100 T100 X100 AB100 Z100">
    <cfRule type="top10" dxfId="1063" priority="34" bottom="1" rank="1"/>
  </conditionalFormatting>
  <conditionalFormatting sqref="V100 F100 H100 J100 L100 N100 P100 R100 T100 X100 AB100 Z100">
    <cfRule type="top10" dxfId="1062" priority="33" rank="1"/>
  </conditionalFormatting>
  <conditionalFormatting sqref="V101 F101 H101 J101 L101 N101 P101 R101 T101 X101 AB101 Z101">
    <cfRule type="top10" dxfId="1061" priority="32" bottom="1" rank="1"/>
  </conditionalFormatting>
  <conditionalFormatting sqref="V101 F101 H101 J101 L101 N101 P101 R101 T101 X101 AB101 Z101">
    <cfRule type="top10" dxfId="1060" priority="31" rank="1"/>
  </conditionalFormatting>
  <conditionalFormatting sqref="V102 F102 H102 J102 L102 N102 P102 R102 T102 X102 AB102 Z102">
    <cfRule type="top10" dxfId="1059" priority="30" bottom="1" rank="1"/>
  </conditionalFormatting>
  <conditionalFormatting sqref="V102 F102 H102 J102 L102 N102 P102 R102 T102 X102 AB102 Z102">
    <cfRule type="top10" dxfId="1058" priority="29" rank="1"/>
  </conditionalFormatting>
  <conditionalFormatting sqref="V103 F103 H103 J103 L103 N103 P103 R103 T103 X103 AB103 Z103">
    <cfRule type="top10" dxfId="1057" priority="28" bottom="1" rank="1"/>
  </conditionalFormatting>
  <conditionalFormatting sqref="V103 F103 H103 J103 L103 N103 P103 R103 T103 X103 AB103 Z103">
    <cfRule type="top10" dxfId="1056" priority="27" rank="1"/>
  </conditionalFormatting>
  <conditionalFormatting sqref="V104 F104 H104 J104 L104 N104 P104 R104 T104 X104 AB104 Z104">
    <cfRule type="top10" dxfId="1055" priority="26" bottom="1" rank="1"/>
  </conditionalFormatting>
  <conditionalFormatting sqref="V104 F104 H104 J104 L104 N104 P104 R104 T104 X104 AB104 Z104">
    <cfRule type="top10" dxfId="1054" priority="25" rank="1"/>
  </conditionalFormatting>
  <conditionalFormatting sqref="V105 F105 H105 J105 L105 N105 P105 R105 T105 X105 AB105 Z105">
    <cfRule type="top10" dxfId="1053" priority="24" bottom="1" rank="1"/>
  </conditionalFormatting>
  <conditionalFormatting sqref="V105 F105 H105 J105 L105 N105 P105 R105 T105 X105 AB105 Z105">
    <cfRule type="top10" dxfId="1052" priority="23" rank="1"/>
  </conditionalFormatting>
  <conditionalFormatting sqref="V106 F106 H106 J106 L106 N106 P106 R106 T106 X106 AB106 Z106">
    <cfRule type="top10" dxfId="1051" priority="22" bottom="1" rank="1"/>
  </conditionalFormatting>
  <conditionalFormatting sqref="V106 F106 H106 J106 L106 N106 P106 R106 T106 X106 AB106 Z106">
    <cfRule type="top10" dxfId="1050" priority="21" rank="1"/>
  </conditionalFormatting>
  <conditionalFormatting sqref="V107 F107 H107 J107 L107 N107 P107 R107 T107 X107 AB107 Z107">
    <cfRule type="top10" dxfId="1049" priority="20" bottom="1" rank="1"/>
  </conditionalFormatting>
  <conditionalFormatting sqref="V107 F107 H107 J107 L107 N107 P107 R107 T107 X107 AB107 Z107">
    <cfRule type="top10" dxfId="1048" priority="19" rank="1"/>
  </conditionalFormatting>
  <conditionalFormatting sqref="V108 F108 H108 J108 L108 N108 P108 R108 T108 X108 AB108 Z108">
    <cfRule type="top10" dxfId="1047" priority="18" bottom="1" rank="1"/>
  </conditionalFormatting>
  <conditionalFormatting sqref="V108 F108 H108 J108 L108 N108 P108 R108 T108 X108 AB108 Z108">
    <cfRule type="top10" dxfId="1046" priority="17" rank="1"/>
  </conditionalFormatting>
  <conditionalFormatting sqref="V109 F109 H109 J109 L109 N109 P109 R109 T109 X109 AB109 Z109">
    <cfRule type="top10" dxfId="1045" priority="16" bottom="1" rank="1"/>
  </conditionalFormatting>
  <conditionalFormatting sqref="V109 F109 H109 J109 L109 N109 P109 R109 T109 X109 AB109 Z109">
    <cfRule type="top10" dxfId="1044" priority="15" rank="1"/>
  </conditionalFormatting>
  <conditionalFormatting sqref="V110 F110 H110 J110 L110 N110 P110 R110 T110 X110 AB110 Z110">
    <cfRule type="top10" dxfId="1043" priority="14" bottom="1" rank="1"/>
  </conditionalFormatting>
  <conditionalFormatting sqref="V110 F110 H110 J110 L110 N110 P110 R110 T110 X110 AB110 Z110">
    <cfRule type="top10" dxfId="1042" priority="13" rank="1"/>
  </conditionalFormatting>
  <conditionalFormatting sqref="V111 F111 H111 J111 L111 N111 P111 R111 T111 X111 AB111 Z111">
    <cfRule type="top10" dxfId="1041" priority="12" bottom="1" rank="1"/>
  </conditionalFormatting>
  <conditionalFormatting sqref="V111 F111 H111 J111 L111 N111 P111 R111 T111 X111 AB111 Z111">
    <cfRule type="top10" dxfId="1040" priority="11" rank="1"/>
  </conditionalFormatting>
  <conditionalFormatting sqref="V112 F112 H112 J112 L112 N112 P112 R112 T112 X112 AB112 Z112">
    <cfRule type="top10" dxfId="1039" priority="10" bottom="1" rank="1"/>
  </conditionalFormatting>
  <conditionalFormatting sqref="V112 F112 H112 J112 L112 N112 P112 R112 T112 X112 AB112 Z112">
    <cfRule type="top10" dxfId="1038" priority="9" rank="1"/>
  </conditionalFormatting>
  <conditionalFormatting sqref="V113 F113 H113 J113 L113 N113 P113 R113 T113 X113 AB113 Z113">
    <cfRule type="top10" dxfId="1037" priority="8" bottom="1" rank="1"/>
  </conditionalFormatting>
  <conditionalFormatting sqref="V113 F113 H113 J113 L113 N113 P113 R113 T113 X113 AB113 Z113">
    <cfRule type="top10" dxfId="1036" priority="7" rank="1"/>
  </conditionalFormatting>
  <conditionalFormatting sqref="V114 F114 H114 J114 L114 N114 P114 R114 T114 X114 AB114 Z114">
    <cfRule type="top10" dxfId="1035" priority="6" bottom="1" rank="1"/>
  </conditionalFormatting>
  <conditionalFormatting sqref="V114 F114 H114 J114 L114 N114 P114 R114 T114 X114 AB114 Z114">
    <cfRule type="top10" dxfId="1034" priority="5" rank="1"/>
  </conditionalFormatting>
  <conditionalFormatting sqref="V115 F115 H115 J115 L115 N115 P115 R115 T115 X115 AB115 Z115">
    <cfRule type="top10" dxfId="1033" priority="4" bottom="1" rank="1"/>
  </conditionalFormatting>
  <conditionalFormatting sqref="V115 F115 H115 J115 L115 N115 P115 R115 T115 X115 AB115 Z115">
    <cfRule type="top10" dxfId="1032" priority="3" rank="1"/>
  </conditionalFormatting>
  <conditionalFormatting sqref="V116 F116 H116 J116 L116 N116 P116 R116 T116 X116 AB116 Z116">
    <cfRule type="top10" dxfId="1031" priority="2" bottom="1" rank="1"/>
  </conditionalFormatting>
  <conditionalFormatting sqref="V116 F116 H116 J116 L116 N116 P116 R116 T116 X116 AB116 Z116">
    <cfRule type="top10" dxfId="1030" priority="1" rank="1"/>
  </conditionalFormatting>
  <printOptions horizontalCentered="1"/>
  <pageMargins left="0.78740157480314965" right="0.78740157480314965" top="0.78740157480314965" bottom="0.78740157480314965" header="0" footer="0"/>
  <pageSetup paperSize="8" scale="81" fitToHeight="2" pageOrder="overThenDown" orientation="landscape" r:id="rId1"/>
  <headerFooter alignWithMargins="0"/>
  <rowBreaks count="1" manualBreakCount="1">
    <brk id="63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1708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42101</v>
      </c>
      <c r="H3" s="127" t="s">
        <v>151</v>
      </c>
      <c r="I3" s="79">
        <v>42137</v>
      </c>
      <c r="J3" s="127" t="s">
        <v>151</v>
      </c>
      <c r="K3" s="79">
        <v>42165</v>
      </c>
      <c r="L3" s="127" t="s">
        <v>151</v>
      </c>
      <c r="M3" s="79">
        <v>42186</v>
      </c>
      <c r="N3" s="127" t="s">
        <v>151</v>
      </c>
      <c r="O3" s="79">
        <v>42228</v>
      </c>
      <c r="P3" s="127" t="s">
        <v>151</v>
      </c>
      <c r="Q3" s="79">
        <v>42249</v>
      </c>
      <c r="R3" s="127" t="s">
        <v>151</v>
      </c>
      <c r="S3" s="80">
        <v>42284</v>
      </c>
      <c r="T3" s="127" t="s">
        <v>151</v>
      </c>
      <c r="U3" s="80">
        <v>42319</v>
      </c>
      <c r="V3" s="127" t="s">
        <v>151</v>
      </c>
      <c r="W3" s="80">
        <v>42347</v>
      </c>
      <c r="X3" s="127" t="s">
        <v>151</v>
      </c>
      <c r="Y3" s="80">
        <v>42382</v>
      </c>
      <c r="Z3" s="127" t="s">
        <v>151</v>
      </c>
      <c r="AA3" s="80">
        <v>42402</v>
      </c>
      <c r="AB3" s="127" t="s">
        <v>151</v>
      </c>
      <c r="AC3" s="80">
        <v>42431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220</v>
      </c>
      <c r="AJ5" s="1005"/>
      <c r="AK5" s="1006" t="s">
        <v>1709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103" t="s">
        <v>220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1710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83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21" customFormat="1" ht="12.95" customHeight="1" x14ac:dyDescent="0.15">
      <c r="A11" s="981" t="s">
        <v>9</v>
      </c>
      <c r="B11" s="325">
        <v>1</v>
      </c>
      <c r="C11" s="39"/>
      <c r="D11" s="23" t="s">
        <v>10</v>
      </c>
      <c r="E11" s="2" t="s">
        <v>1711</v>
      </c>
      <c r="F11" s="878">
        <f>IFERROR(LOOKUP(10^10,RIGHT(G11,COLUMN(11:11))*1),"")</f>
        <v>100</v>
      </c>
      <c r="G11" s="332">
        <v>100</v>
      </c>
      <c r="H11" s="879">
        <f>IFERROR(LOOKUP(10^10,RIGHT(I11,COLUMN(11:11))*1),"")</f>
        <v>2100</v>
      </c>
      <c r="I11" s="332">
        <v>2100</v>
      </c>
      <c r="J11" s="879">
        <f>IFERROR(LOOKUP(10^10,RIGHT(K11,COLUMN(11:11))*1),"")</f>
        <v>540</v>
      </c>
      <c r="K11" s="880">
        <v>540</v>
      </c>
      <c r="L11" s="879">
        <f>IFERROR(LOOKUP(10^10,RIGHT(M11,COLUMN(11:11))*1),"")</f>
        <v>450</v>
      </c>
      <c r="M11" s="880">
        <v>450</v>
      </c>
      <c r="N11" s="879">
        <f>IFERROR(LOOKUP(10^10,RIGHT(O11,COLUMN(11:11))*1),"")</f>
        <v>250</v>
      </c>
      <c r="O11" s="880">
        <v>250</v>
      </c>
      <c r="P11" s="881">
        <f>IFERROR(LOOKUP(10^10,RIGHT(Q11,COLUMN(11:11))*1),"")</f>
        <v>4000</v>
      </c>
      <c r="Q11" s="880">
        <v>4000</v>
      </c>
      <c r="R11" s="879">
        <f>IFERROR(LOOKUP(10^10,RIGHT(S11,COLUMN(11:11))*1),"")</f>
        <v>3900</v>
      </c>
      <c r="S11" s="882">
        <v>3900</v>
      </c>
      <c r="T11" s="879">
        <f>IFERROR(LOOKUP(10^10,RIGHT(U11,COLUMN(11:11))*1),"")</f>
        <v>2300</v>
      </c>
      <c r="U11" s="882">
        <v>2300</v>
      </c>
      <c r="V11" s="879">
        <f>IFERROR(LOOKUP(10^10,RIGHT(W11,COLUMN(11:11))*1),"")</f>
        <v>470</v>
      </c>
      <c r="W11" s="882">
        <v>470</v>
      </c>
      <c r="X11" s="879">
        <f>IFERROR(LOOKUP(10^10,RIGHT(Y11,COLUMN(11:11))*1),"")</f>
        <v>1300</v>
      </c>
      <c r="Y11" s="882">
        <v>1300</v>
      </c>
      <c r="Z11" s="879">
        <f>IFERROR(LOOKUP(10^10,RIGHT(AA11,COLUMN(11:11))*1),"")</f>
        <v>620</v>
      </c>
      <c r="AA11" s="882">
        <v>620</v>
      </c>
      <c r="AB11" s="879">
        <f>IFERROR(LOOKUP(10^10,RIGHT(AC11,COLUMN(11:11))*1),"")</f>
        <v>370</v>
      </c>
      <c r="AC11" s="882">
        <v>370</v>
      </c>
      <c r="AD11" s="93">
        <f ca="1">OFFSET(P11,0,1)</f>
        <v>4000</v>
      </c>
      <c r="AE11" s="94">
        <f ca="1">OFFSET(F11,0,1)</f>
        <v>100</v>
      </c>
      <c r="AF11" s="156">
        <f>AVERAGE(F11:AC11)</f>
        <v>1366.6666666666667</v>
      </c>
      <c r="AG11" s="1009">
        <f ca="1">AD11</f>
        <v>4000</v>
      </c>
      <c r="AH11" s="1010"/>
      <c r="AI11" s="1011">
        <f ca="1">AE11</f>
        <v>100</v>
      </c>
      <c r="AJ11" s="1010"/>
      <c r="AK11" s="1114">
        <f>AF11</f>
        <v>1366.6666666666667</v>
      </c>
      <c r="AL11" s="1115"/>
      <c r="AM11" s="883">
        <f>IF(COUNT(F11,H11,J11,L11,N11,P11,R11,T11,V11,X11,Z11,AB11)=0,"-",COUNT(F11,H11,J11,L11,N11,P11,R11,T11,V11,X11,Z11,AB11))</f>
        <v>12</v>
      </c>
      <c r="AN11" s="355"/>
      <c r="AO11" s="355"/>
      <c r="AP11" s="355"/>
    </row>
    <row r="12" spans="1:42" s="72" customFormat="1" ht="12.95" customHeight="1" x14ac:dyDescent="0.15">
      <c r="A12" s="982"/>
      <c r="B12" s="328">
        <v>2</v>
      </c>
      <c r="C12" s="343"/>
      <c r="D12" s="70" t="s">
        <v>219</v>
      </c>
      <c r="E12" s="71" t="s">
        <v>220</v>
      </c>
      <c r="F12" s="879">
        <f>COUNTA(I12)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880" t="s">
        <v>221</v>
      </c>
      <c r="L12" s="879">
        <f>COUNTA(M12)</f>
        <v>1</v>
      </c>
      <c r="M12" s="880" t="s">
        <v>221</v>
      </c>
      <c r="N12" s="879">
        <f>COUNTA(O12)</f>
        <v>1</v>
      </c>
      <c r="O12" s="880" t="s">
        <v>221</v>
      </c>
      <c r="P12" s="879">
        <f>COUNTA(Q12)</f>
        <v>1</v>
      </c>
      <c r="Q12" s="880" t="s">
        <v>221</v>
      </c>
      <c r="R12" s="879">
        <f>COUNTA(S12)</f>
        <v>1</v>
      </c>
      <c r="S12" s="882" t="s">
        <v>221</v>
      </c>
      <c r="T12" s="879">
        <f>COUNTA(U12)</f>
        <v>1</v>
      </c>
      <c r="U12" s="882" t="s">
        <v>221</v>
      </c>
      <c r="V12" s="879">
        <f>COUNTA(W12)</f>
        <v>1</v>
      </c>
      <c r="W12" s="882" t="s">
        <v>221</v>
      </c>
      <c r="X12" s="879">
        <f>COUNTA(Y12)</f>
        <v>1</v>
      </c>
      <c r="Y12" s="882" t="s">
        <v>221</v>
      </c>
      <c r="Z12" s="879">
        <f>COUNTA(AA12)</f>
        <v>1</v>
      </c>
      <c r="AA12" s="882" t="s">
        <v>221</v>
      </c>
      <c r="AB12" s="879">
        <f>COUNTA(AC12)</f>
        <v>1</v>
      </c>
      <c r="AC12" s="882" t="s">
        <v>221</v>
      </c>
      <c r="AD12" s="75" t="s">
        <v>220</v>
      </c>
      <c r="AE12" s="76" t="s">
        <v>122</v>
      </c>
      <c r="AF12" s="76" t="s">
        <v>122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8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8" t="s">
        <v>122</v>
      </c>
      <c r="P13" s="885" t="str">
        <f t="shared" ref="P13:P61" si="6">IFERROR(LOOKUP(10^10,RIGHT(Q13,COLUMN(13:13))*1),"")</f>
        <v/>
      </c>
      <c r="Q13" s="888" t="s">
        <v>122</v>
      </c>
      <c r="R13" s="885">
        <f t="shared" ref="R13:R61" si="7">IFERROR(LOOKUP(10^10,RIGHT(S13,COLUMN(13:13))*1),"")</f>
        <v>2.9999999999999997E-4</v>
      </c>
      <c r="S13" s="889" t="s">
        <v>129</v>
      </c>
      <c r="T13" s="885" t="str">
        <f t="shared" ref="T13:T61" si="8">IFERROR(LOOKUP(10^10,RIGHT(U13,COLUMN(13:13))*1),"")</f>
        <v/>
      </c>
      <c r="U13" s="889" t="s">
        <v>122</v>
      </c>
      <c r="V13" s="885" t="str">
        <f t="shared" ref="V13:V61" si="9">IFERROR(LOOKUP(10^10,RIGHT(W13,COLUMN(13:13))*1),"")</f>
        <v/>
      </c>
      <c r="W13" s="889" t="s">
        <v>122</v>
      </c>
      <c r="X13" s="885" t="str">
        <f t="shared" ref="X13:X61" si="10">IFERROR(LOOKUP(10^10,RIGHT(Y13,COLUMN(13:13))*1),"")</f>
        <v/>
      </c>
      <c r="Y13" s="889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9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93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95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95" t="s">
        <v>122</v>
      </c>
      <c r="P14" s="892" t="str">
        <f t="shared" si="6"/>
        <v/>
      </c>
      <c r="Q14" s="895" t="s">
        <v>122</v>
      </c>
      <c r="R14" s="892">
        <f t="shared" si="7"/>
        <v>5.0000000000000002E-5</v>
      </c>
      <c r="S14" s="896" t="s">
        <v>130</v>
      </c>
      <c r="T14" s="892" t="str">
        <f t="shared" si="8"/>
        <v/>
      </c>
      <c r="U14" s="896" t="s">
        <v>122</v>
      </c>
      <c r="V14" s="892" t="str">
        <f t="shared" si="9"/>
        <v/>
      </c>
      <c r="W14" s="896" t="s">
        <v>122</v>
      </c>
      <c r="X14" s="892" t="str">
        <f t="shared" si="10"/>
        <v/>
      </c>
      <c r="Y14" s="89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9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1" t="str">
        <f t="shared" ref="AG14:AG57" ca="1" si="14">AD14</f>
        <v>&lt;0.00005</v>
      </c>
      <c r="AH14" s="1112"/>
      <c r="AI14" s="1113" t="str">
        <f t="shared" ref="AI14:AI61" si="15">AE14</f>
        <v>-</v>
      </c>
      <c r="AJ14" s="1112"/>
      <c r="AK14" s="1113" t="str">
        <f t="shared" ref="AK14:AK61" si="16">AF14</f>
        <v>-</v>
      </c>
      <c r="AL14" s="1112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284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285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285" t="s">
        <v>122</v>
      </c>
      <c r="P15" s="283" t="str">
        <f t="shared" si="6"/>
        <v/>
      </c>
      <c r="Q15" s="285" t="s">
        <v>122</v>
      </c>
      <c r="R15" s="283">
        <f t="shared" si="7"/>
        <v>1E-3</v>
      </c>
      <c r="S15" s="286" t="s">
        <v>131</v>
      </c>
      <c r="T15" s="283" t="str">
        <f t="shared" si="8"/>
        <v/>
      </c>
      <c r="U15" s="286" t="s">
        <v>122</v>
      </c>
      <c r="V15" s="283" t="str">
        <f t="shared" si="9"/>
        <v/>
      </c>
      <c r="W15" s="286" t="s">
        <v>122</v>
      </c>
      <c r="X15" s="283" t="str">
        <f t="shared" si="10"/>
        <v/>
      </c>
      <c r="Y15" s="2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2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284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285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285" t="s">
        <v>122</v>
      </c>
      <c r="P16" s="283" t="str">
        <f t="shared" si="6"/>
        <v/>
      </c>
      <c r="Q16" s="285" t="s">
        <v>122</v>
      </c>
      <c r="R16" s="283">
        <f t="shared" si="7"/>
        <v>1E-3</v>
      </c>
      <c r="S16" s="286" t="s">
        <v>131</v>
      </c>
      <c r="T16" s="283" t="str">
        <f t="shared" si="8"/>
        <v/>
      </c>
      <c r="U16" s="286" t="s">
        <v>122</v>
      </c>
      <c r="V16" s="283" t="str">
        <f t="shared" si="9"/>
        <v/>
      </c>
      <c r="W16" s="286" t="s">
        <v>122</v>
      </c>
      <c r="X16" s="283" t="str">
        <f t="shared" si="10"/>
        <v/>
      </c>
      <c r="Y16" s="2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2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284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285" t="s">
        <v>122</v>
      </c>
      <c r="L17" s="283">
        <f t="shared" si="4"/>
        <v>1E-3</v>
      </c>
      <c r="M17" s="285" t="s">
        <v>131</v>
      </c>
      <c r="N17" s="283" t="str">
        <f t="shared" si="5"/>
        <v/>
      </c>
      <c r="O17" s="285" t="s">
        <v>122</v>
      </c>
      <c r="P17" s="283" t="str">
        <f t="shared" si="6"/>
        <v/>
      </c>
      <c r="Q17" s="285" t="s">
        <v>122</v>
      </c>
      <c r="R17" s="283">
        <f t="shared" si="7"/>
        <v>1E-3</v>
      </c>
      <c r="S17" s="286" t="s">
        <v>131</v>
      </c>
      <c r="T17" s="283" t="str">
        <f t="shared" si="8"/>
        <v/>
      </c>
      <c r="U17" s="286" t="s">
        <v>122</v>
      </c>
      <c r="V17" s="283" t="str">
        <f t="shared" si="9"/>
        <v/>
      </c>
      <c r="W17" s="286" t="s">
        <v>122</v>
      </c>
      <c r="X17" s="283" t="str">
        <f t="shared" si="10"/>
        <v/>
      </c>
      <c r="Y17" s="2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2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4"/>
        <v>&lt;0.001</v>
      </c>
      <c r="AH17" s="1008"/>
      <c r="AI17" s="1084" t="str">
        <f t="shared" si="15"/>
        <v>-</v>
      </c>
      <c r="AJ17" s="1008"/>
      <c r="AK17" s="1084" t="str">
        <f t="shared" si="16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284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285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285" t="s">
        <v>122</v>
      </c>
      <c r="P18" s="283" t="str">
        <f t="shared" si="6"/>
        <v/>
      </c>
      <c r="Q18" s="285" t="s">
        <v>122</v>
      </c>
      <c r="R18" s="283">
        <f t="shared" si="7"/>
        <v>5.0000000000000001E-3</v>
      </c>
      <c r="S18" s="286" t="s">
        <v>132</v>
      </c>
      <c r="T18" s="283" t="str">
        <f t="shared" si="8"/>
        <v/>
      </c>
      <c r="U18" s="286" t="s">
        <v>122</v>
      </c>
      <c r="V18" s="283" t="str">
        <f t="shared" si="9"/>
        <v/>
      </c>
      <c r="W18" s="286" t="s">
        <v>122</v>
      </c>
      <c r="X18" s="283" t="str">
        <f t="shared" si="10"/>
        <v/>
      </c>
      <c r="Y18" s="2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2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284" t="s">
        <v>122</v>
      </c>
      <c r="H19" s="283">
        <f t="shared" si="2"/>
        <v>5.0000000000000001E-3</v>
      </c>
      <c r="I19" s="284">
        <v>5.0000000000000001E-3</v>
      </c>
      <c r="J19" s="283" t="str">
        <f t="shared" si="3"/>
        <v/>
      </c>
      <c r="K19" s="285" t="s">
        <v>122</v>
      </c>
      <c r="L19" s="287">
        <f t="shared" si="4"/>
        <v>8.0000000000000002E-3</v>
      </c>
      <c r="M19" s="285">
        <v>8.0000000000000002E-3</v>
      </c>
      <c r="N19" s="283" t="str">
        <f t="shared" si="5"/>
        <v/>
      </c>
      <c r="O19" s="285" t="s">
        <v>122</v>
      </c>
      <c r="P19" s="283" t="str">
        <f t="shared" si="6"/>
        <v/>
      </c>
      <c r="Q19" s="285" t="s">
        <v>122</v>
      </c>
      <c r="R19" s="899">
        <f t="shared" si="7"/>
        <v>4.0000000000000001E-3</v>
      </c>
      <c r="S19" s="286" t="s">
        <v>133</v>
      </c>
      <c r="T19" s="283" t="str">
        <f t="shared" si="8"/>
        <v/>
      </c>
      <c r="U19" s="286" t="s">
        <v>122</v>
      </c>
      <c r="V19" s="283" t="str">
        <f t="shared" si="9"/>
        <v/>
      </c>
      <c r="W19" s="286" t="s">
        <v>122</v>
      </c>
      <c r="X19" s="283" t="str">
        <f t="shared" si="10"/>
        <v/>
      </c>
      <c r="Y19" s="286" t="s">
        <v>122</v>
      </c>
      <c r="Z19" s="283">
        <f t="shared" si="11"/>
        <v>4.0000000000000001E-3</v>
      </c>
      <c r="AA19" s="286" t="s">
        <v>133</v>
      </c>
      <c r="AB19" s="283" t="str">
        <f t="shared" si="12"/>
        <v/>
      </c>
      <c r="AC19" s="286" t="s">
        <v>122</v>
      </c>
      <c r="AD19" s="182">
        <f ca="1">OFFSET(L19,0,1)</f>
        <v>8.0000000000000002E-3</v>
      </c>
      <c r="AE19" s="119" t="str">
        <f ca="1">OFFSET(R19,0,1)</f>
        <v>&lt;0.004</v>
      </c>
      <c r="AF19" s="119">
        <f>AVERAGE(F19:AC19)</f>
        <v>5.6666666666666671E-3</v>
      </c>
      <c r="AG19" s="1007">
        <f t="shared" ca="1" si="14"/>
        <v>8.0000000000000002E-3</v>
      </c>
      <c r="AH19" s="1008"/>
      <c r="AI19" s="1084" t="str">
        <f t="shared" ca="1" si="15"/>
        <v>&lt;0.004</v>
      </c>
      <c r="AJ19" s="1008"/>
      <c r="AK19" s="1084">
        <f t="shared" si="16"/>
        <v>5.6666666666666671E-3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284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285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285" t="s">
        <v>122</v>
      </c>
      <c r="P20" s="283" t="str">
        <f t="shared" si="6"/>
        <v/>
      </c>
      <c r="Q20" s="285" t="s">
        <v>122</v>
      </c>
      <c r="R20" s="283">
        <f t="shared" si="7"/>
        <v>1E-3</v>
      </c>
      <c r="S20" s="286" t="s">
        <v>131</v>
      </c>
      <c r="T20" s="283" t="str">
        <f t="shared" si="8"/>
        <v/>
      </c>
      <c r="U20" s="286" t="s">
        <v>122</v>
      </c>
      <c r="V20" s="283" t="str">
        <f t="shared" si="9"/>
        <v/>
      </c>
      <c r="W20" s="286" t="s">
        <v>122</v>
      </c>
      <c r="X20" s="283" t="str">
        <f t="shared" si="10"/>
        <v/>
      </c>
      <c r="Y20" s="2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2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231" t="s">
        <v>122</v>
      </c>
      <c r="H21" s="232">
        <f t="shared" si="2"/>
        <v>0.5</v>
      </c>
      <c r="I21" s="231">
        <v>0.5</v>
      </c>
      <c r="J21" s="230" t="str">
        <f t="shared" si="3"/>
        <v/>
      </c>
      <c r="K21" s="233" t="s">
        <v>122</v>
      </c>
      <c r="L21" s="235">
        <f t="shared" si="4"/>
        <v>0.4</v>
      </c>
      <c r="M21" s="233" t="s">
        <v>224</v>
      </c>
      <c r="N21" s="230" t="str">
        <f t="shared" si="5"/>
        <v/>
      </c>
      <c r="O21" s="233" t="s">
        <v>122</v>
      </c>
      <c r="P21" s="230" t="str">
        <f t="shared" si="6"/>
        <v/>
      </c>
      <c r="Q21" s="233" t="s">
        <v>122</v>
      </c>
      <c r="R21" s="230">
        <f t="shared" si="7"/>
        <v>0.4</v>
      </c>
      <c r="S21" s="234" t="s">
        <v>224</v>
      </c>
      <c r="T21" s="230" t="str">
        <f t="shared" si="8"/>
        <v/>
      </c>
      <c r="U21" s="234" t="s">
        <v>122</v>
      </c>
      <c r="V21" s="230" t="str">
        <f t="shared" si="9"/>
        <v/>
      </c>
      <c r="W21" s="234" t="s">
        <v>122</v>
      </c>
      <c r="X21" s="230" t="str">
        <f t="shared" si="10"/>
        <v/>
      </c>
      <c r="Y21" s="234" t="s">
        <v>122</v>
      </c>
      <c r="Z21" s="230">
        <f t="shared" si="11"/>
        <v>0.5</v>
      </c>
      <c r="AA21" s="234">
        <v>0.5</v>
      </c>
      <c r="AB21" s="230" t="str">
        <f t="shared" si="12"/>
        <v/>
      </c>
      <c r="AC21" s="234" t="s">
        <v>122</v>
      </c>
      <c r="AD21" s="236">
        <f ca="1">OFFSET(H21,0,1)</f>
        <v>0.5</v>
      </c>
      <c r="AE21" s="121" t="str">
        <f ca="1">OFFSET(L21,0,1)</f>
        <v>&lt;0.4</v>
      </c>
      <c r="AF21" s="121">
        <f>AVERAGE(F21:AC21)</f>
        <v>0.46666666666666662</v>
      </c>
      <c r="AG21" s="1085">
        <f t="shared" ca="1" si="14"/>
        <v>0.5</v>
      </c>
      <c r="AH21" s="1086"/>
      <c r="AI21" s="1087" t="str">
        <f t="shared" ca="1" si="15"/>
        <v>&lt;0.4</v>
      </c>
      <c r="AJ21" s="1086"/>
      <c r="AK21" s="1087">
        <f t="shared" si="16"/>
        <v>0.46666666666666662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268" t="s">
        <v>122</v>
      </c>
      <c r="H22" s="269">
        <f t="shared" si="2"/>
        <v>0.11</v>
      </c>
      <c r="I22" s="268">
        <v>0.11</v>
      </c>
      <c r="J22" s="269" t="str">
        <f t="shared" si="3"/>
        <v/>
      </c>
      <c r="K22" s="270" t="s">
        <v>122</v>
      </c>
      <c r="L22" s="900">
        <f t="shared" si="4"/>
        <v>0.14000000000000001</v>
      </c>
      <c r="M22" s="270">
        <v>0.14000000000000001</v>
      </c>
      <c r="N22" s="269" t="str">
        <f t="shared" si="5"/>
        <v/>
      </c>
      <c r="O22" s="270" t="s">
        <v>122</v>
      </c>
      <c r="P22" s="269" t="str">
        <f t="shared" si="6"/>
        <v/>
      </c>
      <c r="Q22" s="270" t="s">
        <v>122</v>
      </c>
      <c r="R22" s="271">
        <f t="shared" si="7"/>
        <v>0.08</v>
      </c>
      <c r="S22" s="272" t="s">
        <v>135</v>
      </c>
      <c r="T22" s="269" t="str">
        <f t="shared" si="8"/>
        <v/>
      </c>
      <c r="U22" s="272" t="s">
        <v>122</v>
      </c>
      <c r="V22" s="269" t="str">
        <f t="shared" si="9"/>
        <v/>
      </c>
      <c r="W22" s="272" t="s">
        <v>122</v>
      </c>
      <c r="X22" s="269" t="str">
        <f t="shared" si="10"/>
        <v/>
      </c>
      <c r="Y22" s="272" t="s">
        <v>122</v>
      </c>
      <c r="Z22" s="269">
        <f t="shared" si="11"/>
        <v>0.08</v>
      </c>
      <c r="AA22" s="272" t="s">
        <v>135</v>
      </c>
      <c r="AB22" s="269" t="str">
        <f t="shared" si="12"/>
        <v/>
      </c>
      <c r="AC22" s="272" t="s">
        <v>122</v>
      </c>
      <c r="AD22" s="194">
        <f ca="1">OFFSET(L22,0,1)</f>
        <v>0.14000000000000001</v>
      </c>
      <c r="AE22" s="120" t="str">
        <f ca="1">OFFSET(R22,0,1)</f>
        <v>&lt;0.08</v>
      </c>
      <c r="AF22" s="120">
        <f>AVERAGE(F22:AC22)</f>
        <v>0.10999999999999999</v>
      </c>
      <c r="AG22" s="1108">
        <f t="shared" ca="1" si="14"/>
        <v>0.14000000000000001</v>
      </c>
      <c r="AH22" s="1109"/>
      <c r="AI22" s="1110" t="str">
        <f t="shared" ca="1" si="15"/>
        <v>&lt;0.08</v>
      </c>
      <c r="AJ22" s="1109"/>
      <c r="AK22" s="1110">
        <f t="shared" si="16"/>
        <v>0.10999999999999999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231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233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233" t="s">
        <v>122</v>
      </c>
      <c r="P23" s="230" t="str">
        <f t="shared" si="6"/>
        <v/>
      </c>
      <c r="Q23" s="233" t="s">
        <v>122</v>
      </c>
      <c r="R23" s="230">
        <f t="shared" si="7"/>
        <v>0.1</v>
      </c>
      <c r="S23" s="234" t="s">
        <v>136</v>
      </c>
      <c r="T23" s="230" t="str">
        <f t="shared" si="8"/>
        <v/>
      </c>
      <c r="U23" s="234" t="s">
        <v>122</v>
      </c>
      <c r="V23" s="230" t="str">
        <f t="shared" si="9"/>
        <v/>
      </c>
      <c r="W23" s="234" t="s">
        <v>122</v>
      </c>
      <c r="X23" s="230" t="str">
        <f t="shared" si="10"/>
        <v/>
      </c>
      <c r="Y23" s="234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234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8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8" t="s">
        <v>122</v>
      </c>
      <c r="P24" s="885" t="str">
        <f t="shared" si="6"/>
        <v/>
      </c>
      <c r="Q24" s="888" t="s">
        <v>122</v>
      </c>
      <c r="R24" s="885">
        <f t="shared" si="7"/>
        <v>2.0000000000000001E-4</v>
      </c>
      <c r="S24" s="889" t="s">
        <v>137</v>
      </c>
      <c r="T24" s="885" t="str">
        <f t="shared" si="8"/>
        <v/>
      </c>
      <c r="U24" s="889" t="s">
        <v>122</v>
      </c>
      <c r="V24" s="885" t="str">
        <f t="shared" si="9"/>
        <v/>
      </c>
      <c r="W24" s="889" t="s">
        <v>122</v>
      </c>
      <c r="X24" s="885" t="str">
        <f t="shared" si="10"/>
        <v/>
      </c>
      <c r="Y24" s="889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9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284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285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285" t="s">
        <v>122</v>
      </c>
      <c r="P25" s="283" t="str">
        <f t="shared" si="6"/>
        <v/>
      </c>
      <c r="Q25" s="285" t="s">
        <v>122</v>
      </c>
      <c r="R25" s="283">
        <f t="shared" si="7"/>
        <v>5.0000000000000001E-3</v>
      </c>
      <c r="S25" s="286" t="s">
        <v>132</v>
      </c>
      <c r="T25" s="283" t="str">
        <f t="shared" si="8"/>
        <v/>
      </c>
      <c r="U25" s="286" t="s">
        <v>122</v>
      </c>
      <c r="V25" s="283" t="str">
        <f t="shared" si="9"/>
        <v/>
      </c>
      <c r="W25" s="286" t="s">
        <v>122</v>
      </c>
      <c r="X25" s="283" t="str">
        <f t="shared" si="10"/>
        <v/>
      </c>
      <c r="Y25" s="2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2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284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285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285" t="s">
        <v>122</v>
      </c>
      <c r="P26" s="283" t="str">
        <f t="shared" si="6"/>
        <v/>
      </c>
      <c r="Q26" s="285" t="s">
        <v>122</v>
      </c>
      <c r="R26" s="283">
        <f t="shared" si="7"/>
        <v>2E-3</v>
      </c>
      <c r="S26" s="286" t="s">
        <v>138</v>
      </c>
      <c r="T26" s="283" t="str">
        <f t="shared" si="8"/>
        <v/>
      </c>
      <c r="U26" s="286" t="s">
        <v>122</v>
      </c>
      <c r="V26" s="283" t="str">
        <f t="shared" si="9"/>
        <v/>
      </c>
      <c r="W26" s="286" t="s">
        <v>122</v>
      </c>
      <c r="X26" s="283" t="str">
        <f t="shared" si="10"/>
        <v/>
      </c>
      <c r="Y26" s="2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2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284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285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285" t="s">
        <v>122</v>
      </c>
      <c r="P27" s="283" t="str">
        <f t="shared" si="6"/>
        <v/>
      </c>
      <c r="Q27" s="285" t="s">
        <v>122</v>
      </c>
      <c r="R27" s="283">
        <f t="shared" si="7"/>
        <v>1E-3</v>
      </c>
      <c r="S27" s="286" t="s">
        <v>131</v>
      </c>
      <c r="T27" s="283" t="str">
        <f t="shared" si="8"/>
        <v/>
      </c>
      <c r="U27" s="286" t="s">
        <v>122</v>
      </c>
      <c r="V27" s="283" t="str">
        <f t="shared" si="9"/>
        <v/>
      </c>
      <c r="W27" s="286" t="s">
        <v>122</v>
      </c>
      <c r="X27" s="283" t="str">
        <f t="shared" si="10"/>
        <v/>
      </c>
      <c r="Y27" s="2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2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284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285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285" t="s">
        <v>122</v>
      </c>
      <c r="P28" s="283" t="str">
        <f t="shared" si="6"/>
        <v/>
      </c>
      <c r="Q28" s="285" t="s">
        <v>122</v>
      </c>
      <c r="R28" s="283">
        <f t="shared" si="7"/>
        <v>1E-3</v>
      </c>
      <c r="S28" s="286" t="s">
        <v>131</v>
      </c>
      <c r="T28" s="283" t="str">
        <f t="shared" si="8"/>
        <v/>
      </c>
      <c r="U28" s="286" t="s">
        <v>122</v>
      </c>
      <c r="V28" s="283" t="str">
        <f t="shared" si="9"/>
        <v/>
      </c>
      <c r="W28" s="286" t="s">
        <v>122</v>
      </c>
      <c r="X28" s="283" t="str">
        <f t="shared" si="10"/>
        <v/>
      </c>
      <c r="Y28" s="2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2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284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285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285" t="s">
        <v>122</v>
      </c>
      <c r="P29" s="283" t="str">
        <f t="shared" si="6"/>
        <v/>
      </c>
      <c r="Q29" s="285" t="s">
        <v>122</v>
      </c>
      <c r="R29" s="283">
        <f t="shared" si="7"/>
        <v>1E-3</v>
      </c>
      <c r="S29" s="286" t="s">
        <v>131</v>
      </c>
      <c r="T29" s="283" t="str">
        <f t="shared" si="8"/>
        <v/>
      </c>
      <c r="U29" s="286" t="s">
        <v>122</v>
      </c>
      <c r="V29" s="283" t="str">
        <f t="shared" si="9"/>
        <v/>
      </c>
      <c r="W29" s="286" t="s">
        <v>122</v>
      </c>
      <c r="X29" s="283" t="str">
        <f t="shared" si="10"/>
        <v/>
      </c>
      <c r="Y29" s="2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2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284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285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285" t="s">
        <v>122</v>
      </c>
      <c r="P30" s="283" t="str">
        <f t="shared" si="6"/>
        <v/>
      </c>
      <c r="Q30" s="285" t="s">
        <v>122</v>
      </c>
      <c r="R30" s="283">
        <f t="shared" si="7"/>
        <v>1E-3</v>
      </c>
      <c r="S30" s="286" t="s">
        <v>131</v>
      </c>
      <c r="T30" s="283" t="str">
        <f t="shared" si="8"/>
        <v/>
      </c>
      <c r="U30" s="286" t="s">
        <v>122</v>
      </c>
      <c r="V30" s="283" t="str">
        <f t="shared" si="9"/>
        <v/>
      </c>
      <c r="W30" s="286" t="s">
        <v>122</v>
      </c>
      <c r="X30" s="283" t="str">
        <f t="shared" si="10"/>
        <v/>
      </c>
      <c r="Y30" s="2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2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332" t="s">
        <v>122</v>
      </c>
      <c r="H31" s="879" t="str">
        <f t="shared" si="2"/>
        <v/>
      </c>
      <c r="I31" s="332" t="s">
        <v>122</v>
      </c>
      <c r="J31" s="879" t="str">
        <f t="shared" si="3"/>
        <v/>
      </c>
      <c r="K31" s="880" t="s">
        <v>122</v>
      </c>
      <c r="L31" s="879" t="str">
        <f t="shared" si="4"/>
        <v/>
      </c>
      <c r="M31" s="880" t="s">
        <v>122</v>
      </c>
      <c r="N31" s="879" t="str">
        <f t="shared" si="5"/>
        <v/>
      </c>
      <c r="O31" s="880" t="s">
        <v>122</v>
      </c>
      <c r="P31" s="879" t="str">
        <f t="shared" si="6"/>
        <v/>
      </c>
      <c r="Q31" s="880" t="s">
        <v>122</v>
      </c>
      <c r="R31" s="879" t="str">
        <f t="shared" si="7"/>
        <v/>
      </c>
      <c r="S31" s="882" t="s">
        <v>122</v>
      </c>
      <c r="T31" s="879" t="str">
        <f t="shared" si="8"/>
        <v/>
      </c>
      <c r="U31" s="882" t="s">
        <v>122</v>
      </c>
      <c r="V31" s="879" t="str">
        <f t="shared" si="9"/>
        <v/>
      </c>
      <c r="W31" s="882" t="s">
        <v>122</v>
      </c>
      <c r="X31" s="879" t="str">
        <f t="shared" si="10"/>
        <v/>
      </c>
      <c r="Y31" s="882" t="s">
        <v>122</v>
      </c>
      <c r="Z31" s="879" t="str">
        <f t="shared" si="11"/>
        <v/>
      </c>
      <c r="AA31" s="882" t="s">
        <v>122</v>
      </c>
      <c r="AB31" s="879" t="str">
        <f t="shared" si="12"/>
        <v/>
      </c>
      <c r="AC31" s="882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332" t="s">
        <v>122</v>
      </c>
      <c r="H32" s="879" t="str">
        <f t="shared" si="2"/>
        <v/>
      </c>
      <c r="I32" s="332" t="s">
        <v>122</v>
      </c>
      <c r="J32" s="879" t="str">
        <f t="shared" si="3"/>
        <v/>
      </c>
      <c r="K32" s="880" t="s">
        <v>122</v>
      </c>
      <c r="L32" s="879" t="str">
        <f t="shared" si="4"/>
        <v/>
      </c>
      <c r="M32" s="880" t="s">
        <v>122</v>
      </c>
      <c r="N32" s="879" t="str">
        <f t="shared" si="5"/>
        <v/>
      </c>
      <c r="O32" s="880" t="s">
        <v>122</v>
      </c>
      <c r="P32" s="879" t="str">
        <f t="shared" si="6"/>
        <v/>
      </c>
      <c r="Q32" s="880" t="s">
        <v>122</v>
      </c>
      <c r="R32" s="879" t="str">
        <f t="shared" si="7"/>
        <v/>
      </c>
      <c r="S32" s="882" t="s">
        <v>122</v>
      </c>
      <c r="T32" s="879" t="str">
        <f t="shared" si="8"/>
        <v/>
      </c>
      <c r="U32" s="882" t="s">
        <v>122</v>
      </c>
      <c r="V32" s="879" t="str">
        <f t="shared" si="9"/>
        <v/>
      </c>
      <c r="W32" s="882" t="s">
        <v>122</v>
      </c>
      <c r="X32" s="879" t="str">
        <f t="shared" si="10"/>
        <v/>
      </c>
      <c r="Y32" s="882" t="s">
        <v>122</v>
      </c>
      <c r="Z32" s="879" t="str">
        <f t="shared" si="11"/>
        <v/>
      </c>
      <c r="AA32" s="882" t="s">
        <v>122</v>
      </c>
      <c r="AB32" s="879" t="str">
        <f t="shared" si="12"/>
        <v/>
      </c>
      <c r="AC32" s="882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332" t="s">
        <v>122</v>
      </c>
      <c r="H33" s="879" t="str">
        <f t="shared" si="2"/>
        <v/>
      </c>
      <c r="I33" s="332" t="s">
        <v>122</v>
      </c>
      <c r="J33" s="879" t="str">
        <f t="shared" si="3"/>
        <v/>
      </c>
      <c r="K33" s="880" t="s">
        <v>122</v>
      </c>
      <c r="L33" s="879" t="str">
        <f t="shared" si="4"/>
        <v/>
      </c>
      <c r="M33" s="880" t="s">
        <v>122</v>
      </c>
      <c r="N33" s="879" t="str">
        <f t="shared" si="5"/>
        <v/>
      </c>
      <c r="O33" s="880" t="s">
        <v>122</v>
      </c>
      <c r="P33" s="879" t="str">
        <f t="shared" si="6"/>
        <v/>
      </c>
      <c r="Q33" s="880" t="s">
        <v>122</v>
      </c>
      <c r="R33" s="879" t="str">
        <f t="shared" si="7"/>
        <v/>
      </c>
      <c r="S33" s="882" t="s">
        <v>122</v>
      </c>
      <c r="T33" s="879" t="str">
        <f t="shared" si="8"/>
        <v/>
      </c>
      <c r="U33" s="882" t="s">
        <v>122</v>
      </c>
      <c r="V33" s="879" t="str">
        <f t="shared" si="9"/>
        <v/>
      </c>
      <c r="W33" s="882" t="s">
        <v>122</v>
      </c>
      <c r="X33" s="879" t="str">
        <f t="shared" si="10"/>
        <v/>
      </c>
      <c r="Y33" s="882" t="s">
        <v>122</v>
      </c>
      <c r="Z33" s="879" t="str">
        <f t="shared" si="11"/>
        <v/>
      </c>
      <c r="AA33" s="882" t="s">
        <v>122</v>
      </c>
      <c r="AB33" s="879" t="str">
        <f t="shared" si="12"/>
        <v/>
      </c>
      <c r="AC33" s="882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332" t="s">
        <v>122</v>
      </c>
      <c r="H34" s="879" t="str">
        <f t="shared" si="2"/>
        <v/>
      </c>
      <c r="I34" s="332" t="s">
        <v>122</v>
      </c>
      <c r="J34" s="879" t="str">
        <f t="shared" si="3"/>
        <v/>
      </c>
      <c r="K34" s="880" t="s">
        <v>122</v>
      </c>
      <c r="L34" s="879" t="str">
        <f t="shared" si="4"/>
        <v/>
      </c>
      <c r="M34" s="880" t="s">
        <v>122</v>
      </c>
      <c r="N34" s="879" t="str">
        <f t="shared" si="5"/>
        <v/>
      </c>
      <c r="O34" s="880" t="s">
        <v>122</v>
      </c>
      <c r="P34" s="879" t="str">
        <f t="shared" si="6"/>
        <v/>
      </c>
      <c r="Q34" s="880" t="s">
        <v>122</v>
      </c>
      <c r="R34" s="879" t="str">
        <f t="shared" si="7"/>
        <v/>
      </c>
      <c r="S34" s="882" t="s">
        <v>122</v>
      </c>
      <c r="T34" s="879" t="str">
        <f t="shared" si="8"/>
        <v/>
      </c>
      <c r="U34" s="882" t="s">
        <v>122</v>
      </c>
      <c r="V34" s="879" t="str">
        <f t="shared" si="9"/>
        <v/>
      </c>
      <c r="W34" s="882" t="s">
        <v>122</v>
      </c>
      <c r="X34" s="879" t="str">
        <f t="shared" si="10"/>
        <v/>
      </c>
      <c r="Y34" s="882" t="s">
        <v>122</v>
      </c>
      <c r="Z34" s="879" t="str">
        <f t="shared" si="11"/>
        <v/>
      </c>
      <c r="AA34" s="882" t="s">
        <v>122</v>
      </c>
      <c r="AB34" s="879" t="str">
        <f t="shared" si="12"/>
        <v/>
      </c>
      <c r="AC34" s="882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332" t="s">
        <v>122</v>
      </c>
      <c r="H35" s="879" t="str">
        <f t="shared" si="2"/>
        <v/>
      </c>
      <c r="I35" s="332" t="s">
        <v>122</v>
      </c>
      <c r="J35" s="879" t="str">
        <f t="shared" si="3"/>
        <v/>
      </c>
      <c r="K35" s="880" t="s">
        <v>122</v>
      </c>
      <c r="L35" s="879" t="str">
        <f t="shared" si="4"/>
        <v/>
      </c>
      <c r="M35" s="880" t="s">
        <v>122</v>
      </c>
      <c r="N35" s="879" t="str">
        <f t="shared" si="5"/>
        <v/>
      </c>
      <c r="O35" s="880" t="s">
        <v>122</v>
      </c>
      <c r="P35" s="879" t="str">
        <f t="shared" si="6"/>
        <v/>
      </c>
      <c r="Q35" s="880" t="s">
        <v>122</v>
      </c>
      <c r="R35" s="879" t="str">
        <f t="shared" si="7"/>
        <v/>
      </c>
      <c r="S35" s="882" t="s">
        <v>122</v>
      </c>
      <c r="T35" s="879" t="str">
        <f t="shared" si="8"/>
        <v/>
      </c>
      <c r="U35" s="882" t="s">
        <v>122</v>
      </c>
      <c r="V35" s="879" t="str">
        <f t="shared" si="9"/>
        <v/>
      </c>
      <c r="W35" s="882" t="s">
        <v>122</v>
      </c>
      <c r="X35" s="879" t="str">
        <f t="shared" si="10"/>
        <v/>
      </c>
      <c r="Y35" s="882" t="s">
        <v>122</v>
      </c>
      <c r="Z35" s="879" t="str">
        <f t="shared" si="11"/>
        <v/>
      </c>
      <c r="AA35" s="882" t="s">
        <v>122</v>
      </c>
      <c r="AB35" s="879" t="str">
        <f t="shared" si="12"/>
        <v/>
      </c>
      <c r="AC35" s="882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332" t="s">
        <v>122</v>
      </c>
      <c r="H36" s="879" t="str">
        <f t="shared" si="2"/>
        <v/>
      </c>
      <c r="I36" s="332" t="s">
        <v>122</v>
      </c>
      <c r="J36" s="879" t="str">
        <f t="shared" si="3"/>
        <v/>
      </c>
      <c r="K36" s="880" t="s">
        <v>122</v>
      </c>
      <c r="L36" s="879" t="str">
        <f t="shared" si="4"/>
        <v/>
      </c>
      <c r="M36" s="880" t="s">
        <v>122</v>
      </c>
      <c r="N36" s="879" t="str">
        <f t="shared" si="5"/>
        <v/>
      </c>
      <c r="O36" s="880" t="s">
        <v>122</v>
      </c>
      <c r="P36" s="879" t="str">
        <f t="shared" si="6"/>
        <v/>
      </c>
      <c r="Q36" s="880" t="s">
        <v>122</v>
      </c>
      <c r="R36" s="879" t="str">
        <f t="shared" si="7"/>
        <v/>
      </c>
      <c r="S36" s="882" t="s">
        <v>122</v>
      </c>
      <c r="T36" s="879" t="str">
        <f t="shared" si="8"/>
        <v/>
      </c>
      <c r="U36" s="882" t="s">
        <v>122</v>
      </c>
      <c r="V36" s="879" t="str">
        <f t="shared" si="9"/>
        <v/>
      </c>
      <c r="W36" s="882" t="s">
        <v>122</v>
      </c>
      <c r="X36" s="879" t="str">
        <f t="shared" si="10"/>
        <v/>
      </c>
      <c r="Y36" s="882" t="s">
        <v>122</v>
      </c>
      <c r="Z36" s="879" t="str">
        <f t="shared" si="11"/>
        <v/>
      </c>
      <c r="AA36" s="882" t="s">
        <v>122</v>
      </c>
      <c r="AB36" s="879" t="str">
        <f t="shared" si="12"/>
        <v/>
      </c>
      <c r="AC36" s="882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332" t="s">
        <v>122</v>
      </c>
      <c r="H37" s="879" t="str">
        <f t="shared" si="2"/>
        <v/>
      </c>
      <c r="I37" s="332" t="s">
        <v>122</v>
      </c>
      <c r="J37" s="879" t="str">
        <f t="shared" si="3"/>
        <v/>
      </c>
      <c r="K37" s="880" t="s">
        <v>122</v>
      </c>
      <c r="L37" s="879" t="str">
        <f t="shared" si="4"/>
        <v/>
      </c>
      <c r="M37" s="880" t="s">
        <v>122</v>
      </c>
      <c r="N37" s="879" t="str">
        <f t="shared" si="5"/>
        <v/>
      </c>
      <c r="O37" s="880" t="s">
        <v>122</v>
      </c>
      <c r="P37" s="879" t="str">
        <f t="shared" si="6"/>
        <v/>
      </c>
      <c r="Q37" s="880" t="s">
        <v>122</v>
      </c>
      <c r="R37" s="879" t="str">
        <f t="shared" si="7"/>
        <v/>
      </c>
      <c r="S37" s="882" t="s">
        <v>122</v>
      </c>
      <c r="T37" s="879" t="str">
        <f t="shared" si="8"/>
        <v/>
      </c>
      <c r="U37" s="882" t="s">
        <v>122</v>
      </c>
      <c r="V37" s="879" t="str">
        <f t="shared" si="9"/>
        <v/>
      </c>
      <c r="W37" s="882" t="s">
        <v>122</v>
      </c>
      <c r="X37" s="879" t="str">
        <f t="shared" si="10"/>
        <v/>
      </c>
      <c r="Y37" s="882" t="s">
        <v>122</v>
      </c>
      <c r="Z37" s="879" t="str">
        <f t="shared" si="11"/>
        <v/>
      </c>
      <c r="AA37" s="882" t="s">
        <v>122</v>
      </c>
      <c r="AB37" s="879" t="str">
        <f t="shared" si="12"/>
        <v/>
      </c>
      <c r="AC37" s="882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332" t="s">
        <v>122</v>
      </c>
      <c r="H38" s="879" t="str">
        <f t="shared" si="2"/>
        <v/>
      </c>
      <c r="I38" s="332" t="s">
        <v>122</v>
      </c>
      <c r="J38" s="879" t="str">
        <f t="shared" si="3"/>
        <v/>
      </c>
      <c r="K38" s="880" t="s">
        <v>122</v>
      </c>
      <c r="L38" s="879" t="str">
        <f t="shared" si="4"/>
        <v/>
      </c>
      <c r="M38" s="880" t="s">
        <v>122</v>
      </c>
      <c r="N38" s="879" t="str">
        <f t="shared" si="5"/>
        <v/>
      </c>
      <c r="O38" s="880" t="s">
        <v>122</v>
      </c>
      <c r="P38" s="879" t="str">
        <f t="shared" si="6"/>
        <v/>
      </c>
      <c r="Q38" s="880" t="s">
        <v>122</v>
      </c>
      <c r="R38" s="879" t="str">
        <f t="shared" si="7"/>
        <v/>
      </c>
      <c r="S38" s="882" t="s">
        <v>122</v>
      </c>
      <c r="T38" s="879" t="str">
        <f t="shared" si="8"/>
        <v/>
      </c>
      <c r="U38" s="882" t="s">
        <v>122</v>
      </c>
      <c r="V38" s="879" t="str">
        <f t="shared" si="9"/>
        <v/>
      </c>
      <c r="W38" s="882" t="s">
        <v>122</v>
      </c>
      <c r="X38" s="879" t="str">
        <f t="shared" si="10"/>
        <v/>
      </c>
      <c r="Y38" s="882" t="s">
        <v>122</v>
      </c>
      <c r="Z38" s="879" t="str">
        <f t="shared" si="11"/>
        <v/>
      </c>
      <c r="AA38" s="882" t="s">
        <v>122</v>
      </c>
      <c r="AB38" s="879" t="str">
        <f t="shared" si="12"/>
        <v/>
      </c>
      <c r="AC38" s="882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332" t="s">
        <v>122</v>
      </c>
      <c r="H39" s="879" t="str">
        <f t="shared" si="2"/>
        <v/>
      </c>
      <c r="I39" s="332" t="s">
        <v>122</v>
      </c>
      <c r="J39" s="879" t="str">
        <f t="shared" si="3"/>
        <v/>
      </c>
      <c r="K39" s="880" t="s">
        <v>122</v>
      </c>
      <c r="L39" s="879" t="str">
        <f t="shared" si="4"/>
        <v/>
      </c>
      <c r="M39" s="880" t="s">
        <v>122</v>
      </c>
      <c r="N39" s="879" t="str">
        <f t="shared" si="5"/>
        <v/>
      </c>
      <c r="O39" s="880" t="s">
        <v>122</v>
      </c>
      <c r="P39" s="879" t="str">
        <f t="shared" si="6"/>
        <v/>
      </c>
      <c r="Q39" s="880" t="s">
        <v>122</v>
      </c>
      <c r="R39" s="879" t="str">
        <f t="shared" si="7"/>
        <v/>
      </c>
      <c r="S39" s="882" t="s">
        <v>122</v>
      </c>
      <c r="T39" s="879" t="str">
        <f t="shared" si="8"/>
        <v/>
      </c>
      <c r="U39" s="882" t="s">
        <v>122</v>
      </c>
      <c r="V39" s="879" t="str">
        <f t="shared" si="9"/>
        <v/>
      </c>
      <c r="W39" s="882" t="s">
        <v>122</v>
      </c>
      <c r="X39" s="879" t="str">
        <f t="shared" si="10"/>
        <v/>
      </c>
      <c r="Y39" s="882" t="s">
        <v>122</v>
      </c>
      <c r="Z39" s="879" t="str">
        <f t="shared" si="11"/>
        <v/>
      </c>
      <c r="AA39" s="882" t="s">
        <v>122</v>
      </c>
      <c r="AB39" s="879" t="str">
        <f t="shared" si="12"/>
        <v/>
      </c>
      <c r="AC39" s="882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332" t="s">
        <v>122</v>
      </c>
      <c r="H40" s="879" t="str">
        <f t="shared" si="2"/>
        <v/>
      </c>
      <c r="I40" s="332" t="s">
        <v>122</v>
      </c>
      <c r="J40" s="879" t="str">
        <f t="shared" si="3"/>
        <v/>
      </c>
      <c r="K40" s="880" t="s">
        <v>122</v>
      </c>
      <c r="L40" s="879" t="str">
        <f t="shared" si="4"/>
        <v/>
      </c>
      <c r="M40" s="880" t="s">
        <v>122</v>
      </c>
      <c r="N40" s="879" t="str">
        <f t="shared" si="5"/>
        <v/>
      </c>
      <c r="O40" s="880" t="s">
        <v>122</v>
      </c>
      <c r="P40" s="879" t="str">
        <f t="shared" si="6"/>
        <v/>
      </c>
      <c r="Q40" s="880" t="s">
        <v>122</v>
      </c>
      <c r="R40" s="879" t="str">
        <f t="shared" si="7"/>
        <v/>
      </c>
      <c r="S40" s="882" t="s">
        <v>122</v>
      </c>
      <c r="T40" s="879" t="str">
        <f t="shared" si="8"/>
        <v/>
      </c>
      <c r="U40" s="882" t="s">
        <v>122</v>
      </c>
      <c r="V40" s="879" t="str">
        <f t="shared" si="9"/>
        <v/>
      </c>
      <c r="W40" s="882" t="s">
        <v>122</v>
      </c>
      <c r="X40" s="879" t="str">
        <f t="shared" si="10"/>
        <v/>
      </c>
      <c r="Y40" s="882" t="s">
        <v>122</v>
      </c>
      <c r="Z40" s="879" t="str">
        <f t="shared" si="11"/>
        <v/>
      </c>
      <c r="AA40" s="882" t="s">
        <v>122</v>
      </c>
      <c r="AB40" s="879" t="str">
        <f t="shared" si="12"/>
        <v/>
      </c>
      <c r="AC40" s="882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7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332" t="s">
        <v>122</v>
      </c>
      <c r="H41" s="879" t="str">
        <f t="shared" si="2"/>
        <v/>
      </c>
      <c r="I41" s="332" t="s">
        <v>122</v>
      </c>
      <c r="J41" s="879" t="str">
        <f t="shared" si="3"/>
        <v/>
      </c>
      <c r="K41" s="880" t="s">
        <v>122</v>
      </c>
      <c r="L41" s="879" t="str">
        <f t="shared" si="4"/>
        <v/>
      </c>
      <c r="M41" s="880" t="s">
        <v>122</v>
      </c>
      <c r="N41" s="879" t="str">
        <f t="shared" si="5"/>
        <v/>
      </c>
      <c r="O41" s="880" t="s">
        <v>122</v>
      </c>
      <c r="P41" s="879" t="str">
        <f t="shared" si="6"/>
        <v/>
      </c>
      <c r="Q41" s="880" t="s">
        <v>122</v>
      </c>
      <c r="R41" s="879" t="str">
        <f t="shared" si="7"/>
        <v/>
      </c>
      <c r="S41" s="882" t="s">
        <v>122</v>
      </c>
      <c r="T41" s="879" t="str">
        <f t="shared" si="8"/>
        <v/>
      </c>
      <c r="U41" s="882" t="s">
        <v>122</v>
      </c>
      <c r="V41" s="879" t="str">
        <f t="shared" si="9"/>
        <v/>
      </c>
      <c r="W41" s="882" t="s">
        <v>122</v>
      </c>
      <c r="X41" s="879" t="str">
        <f t="shared" si="10"/>
        <v/>
      </c>
      <c r="Y41" s="882" t="s">
        <v>122</v>
      </c>
      <c r="Z41" s="879" t="str">
        <f t="shared" si="11"/>
        <v/>
      </c>
      <c r="AA41" s="882" t="s">
        <v>122</v>
      </c>
      <c r="AB41" s="879" t="str">
        <f t="shared" si="12"/>
        <v/>
      </c>
      <c r="AC41" s="882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268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270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270" t="s">
        <v>122</v>
      </c>
      <c r="P42" s="269" t="str">
        <f t="shared" si="6"/>
        <v/>
      </c>
      <c r="Q42" s="270" t="s">
        <v>122</v>
      </c>
      <c r="R42" s="269">
        <f t="shared" si="7"/>
        <v>0.01</v>
      </c>
      <c r="S42" s="272" t="s">
        <v>139</v>
      </c>
      <c r="T42" s="269" t="str">
        <f t="shared" si="8"/>
        <v/>
      </c>
      <c r="U42" s="272" t="s">
        <v>122</v>
      </c>
      <c r="V42" s="269" t="str">
        <f t="shared" si="9"/>
        <v/>
      </c>
      <c r="W42" s="272" t="s">
        <v>122</v>
      </c>
      <c r="X42" s="269" t="str">
        <f t="shared" si="10"/>
        <v/>
      </c>
      <c r="Y42" s="272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272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0.16</v>
      </c>
      <c r="G43" s="268">
        <v>0.16</v>
      </c>
      <c r="H43" s="900">
        <f t="shared" si="2"/>
        <v>0.22</v>
      </c>
      <c r="I43" s="268">
        <v>0.22</v>
      </c>
      <c r="J43" s="269">
        <f t="shared" si="3"/>
        <v>0.08</v>
      </c>
      <c r="K43" s="270">
        <v>0.08</v>
      </c>
      <c r="L43" s="269">
        <f t="shared" si="4"/>
        <v>0.1</v>
      </c>
      <c r="M43" s="270">
        <v>0.1</v>
      </c>
      <c r="N43" s="269">
        <f t="shared" si="5"/>
        <v>0.09</v>
      </c>
      <c r="O43" s="270">
        <v>0.09</v>
      </c>
      <c r="P43" s="269">
        <f t="shared" si="6"/>
        <v>7.0000000000000007E-2</v>
      </c>
      <c r="Q43" s="270">
        <v>7.0000000000000007E-2</v>
      </c>
      <c r="R43" s="269">
        <f t="shared" si="7"/>
        <v>0.14000000000000001</v>
      </c>
      <c r="S43" s="272">
        <v>0.14000000000000001</v>
      </c>
      <c r="T43" s="269">
        <f t="shared" si="8"/>
        <v>0.17</v>
      </c>
      <c r="U43" s="272">
        <v>0.17</v>
      </c>
      <c r="V43" s="269">
        <f t="shared" si="9"/>
        <v>0.05</v>
      </c>
      <c r="W43" s="272">
        <v>0.05</v>
      </c>
      <c r="X43" s="271">
        <f t="shared" si="10"/>
        <v>0.04</v>
      </c>
      <c r="Y43" s="272">
        <v>0.04</v>
      </c>
      <c r="Z43" s="269">
        <f t="shared" si="11"/>
        <v>0.13</v>
      </c>
      <c r="AA43" s="272">
        <v>0.13</v>
      </c>
      <c r="AB43" s="269">
        <f t="shared" si="12"/>
        <v>0.11</v>
      </c>
      <c r="AC43" s="272">
        <v>0.11</v>
      </c>
      <c r="AD43" s="194">
        <f ca="1">OFFSET(H43,0,1)</f>
        <v>0.22</v>
      </c>
      <c r="AE43" s="120">
        <f ca="1">OFFSET(X43,0,1)</f>
        <v>0.04</v>
      </c>
      <c r="AF43" s="120">
        <f>AVERAGE(F43:AC43)</f>
        <v>0.11333333333333333</v>
      </c>
      <c r="AG43" s="1108">
        <f t="shared" ca="1" si="14"/>
        <v>0.22</v>
      </c>
      <c r="AH43" s="1109"/>
      <c r="AI43" s="1110">
        <f t="shared" ca="1" si="15"/>
        <v>0.04</v>
      </c>
      <c r="AJ43" s="1109"/>
      <c r="AK43" s="1110">
        <f t="shared" si="16"/>
        <v>0.11333333333333333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69">
        <f t="shared" si="1"/>
        <v>0.3</v>
      </c>
      <c r="G44" s="268">
        <v>0.3</v>
      </c>
      <c r="H44" s="900">
        <f t="shared" si="2"/>
        <v>0.51</v>
      </c>
      <c r="I44" s="268">
        <v>0.51</v>
      </c>
      <c r="J44" s="269">
        <f t="shared" si="3"/>
        <v>0.37</v>
      </c>
      <c r="K44" s="270">
        <v>0.37</v>
      </c>
      <c r="L44" s="269">
        <f t="shared" si="4"/>
        <v>0.46</v>
      </c>
      <c r="M44" s="270">
        <v>0.46</v>
      </c>
      <c r="N44" s="269">
        <f t="shared" si="5"/>
        <v>0.27</v>
      </c>
      <c r="O44" s="270">
        <v>0.27</v>
      </c>
      <c r="P44" s="269">
        <f t="shared" si="6"/>
        <v>0.41</v>
      </c>
      <c r="Q44" s="270">
        <v>0.41</v>
      </c>
      <c r="R44" s="269">
        <f t="shared" si="7"/>
        <v>0.39</v>
      </c>
      <c r="S44" s="272">
        <v>0.39</v>
      </c>
      <c r="T44" s="269">
        <f t="shared" si="8"/>
        <v>0.36</v>
      </c>
      <c r="U44" s="272">
        <v>0.36</v>
      </c>
      <c r="V44" s="271">
        <f t="shared" si="9"/>
        <v>0.21</v>
      </c>
      <c r="W44" s="272">
        <v>0.21</v>
      </c>
      <c r="X44" s="269">
        <f t="shared" si="10"/>
        <v>0.26</v>
      </c>
      <c r="Y44" s="272">
        <v>0.26</v>
      </c>
      <c r="Z44" s="269">
        <f t="shared" si="11"/>
        <v>0.36</v>
      </c>
      <c r="AA44" s="272">
        <v>0.36</v>
      </c>
      <c r="AB44" s="269">
        <f t="shared" si="12"/>
        <v>0.35</v>
      </c>
      <c r="AC44" s="272">
        <v>0.35</v>
      </c>
      <c r="AD44" s="194">
        <f ca="1">OFFSET(H44,0,1)</f>
        <v>0.51</v>
      </c>
      <c r="AE44" s="120">
        <f ca="1">OFFSET(V44,0,1)</f>
        <v>0.21</v>
      </c>
      <c r="AF44" s="120">
        <f>AVERAGE(F44:AC44)</f>
        <v>0.35416666666666669</v>
      </c>
      <c r="AG44" s="1108">
        <f t="shared" ca="1" si="14"/>
        <v>0.51</v>
      </c>
      <c r="AH44" s="1109"/>
      <c r="AI44" s="1110">
        <f t="shared" ca="1" si="15"/>
        <v>0.21</v>
      </c>
      <c r="AJ44" s="1109"/>
      <c r="AK44" s="1110">
        <f t="shared" si="16"/>
        <v>0.35416666666666669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268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270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270" t="s">
        <v>122</v>
      </c>
      <c r="P45" s="269" t="str">
        <f t="shared" si="6"/>
        <v/>
      </c>
      <c r="Q45" s="270" t="s">
        <v>122</v>
      </c>
      <c r="R45" s="269">
        <f t="shared" si="7"/>
        <v>0.01</v>
      </c>
      <c r="S45" s="272" t="s">
        <v>139</v>
      </c>
      <c r="T45" s="269" t="str">
        <f t="shared" si="8"/>
        <v/>
      </c>
      <c r="U45" s="272" t="s">
        <v>122</v>
      </c>
      <c r="V45" s="269" t="str">
        <f t="shared" si="9"/>
        <v/>
      </c>
      <c r="W45" s="272" t="s">
        <v>122</v>
      </c>
      <c r="X45" s="269" t="str">
        <f t="shared" si="10"/>
        <v/>
      </c>
      <c r="Y45" s="272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272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231" t="s">
        <v>122</v>
      </c>
      <c r="H46" s="235">
        <f t="shared" si="2"/>
        <v>8.3000000000000007</v>
      </c>
      <c r="I46" s="231">
        <v>8.3000000000000007</v>
      </c>
      <c r="J46" s="230" t="str">
        <f t="shared" si="3"/>
        <v/>
      </c>
      <c r="K46" s="233" t="s">
        <v>122</v>
      </c>
      <c r="L46" s="230">
        <f t="shared" si="4"/>
        <v>8.9</v>
      </c>
      <c r="M46" s="233">
        <v>8.9</v>
      </c>
      <c r="N46" s="230" t="str">
        <f t="shared" si="5"/>
        <v/>
      </c>
      <c r="O46" s="233" t="s">
        <v>122</v>
      </c>
      <c r="P46" s="230" t="str">
        <f t="shared" si="6"/>
        <v/>
      </c>
      <c r="Q46" s="233" t="s">
        <v>122</v>
      </c>
      <c r="R46" s="230">
        <f t="shared" si="7"/>
        <v>8.9</v>
      </c>
      <c r="S46" s="234">
        <v>8.9</v>
      </c>
      <c r="T46" s="230" t="str">
        <f t="shared" si="8"/>
        <v/>
      </c>
      <c r="U46" s="234" t="s">
        <v>122</v>
      </c>
      <c r="V46" s="230" t="str">
        <f t="shared" si="9"/>
        <v/>
      </c>
      <c r="W46" s="234" t="s">
        <v>122</v>
      </c>
      <c r="X46" s="230" t="str">
        <f t="shared" si="10"/>
        <v/>
      </c>
      <c r="Y46" s="234" t="s">
        <v>122</v>
      </c>
      <c r="Z46" s="232">
        <f t="shared" si="11"/>
        <v>9.6999999999999993</v>
      </c>
      <c r="AA46" s="234">
        <v>9.6999999999999993</v>
      </c>
      <c r="AB46" s="230" t="str">
        <f t="shared" si="12"/>
        <v/>
      </c>
      <c r="AC46" s="234" t="s">
        <v>122</v>
      </c>
      <c r="AD46" s="204">
        <f ca="1">OFFSET(Z46,0,1)</f>
        <v>9.6999999999999993</v>
      </c>
      <c r="AE46" s="121">
        <f ca="1">OFFSET(H46,0,1)</f>
        <v>8.3000000000000007</v>
      </c>
      <c r="AF46" s="121">
        <f>AVERAGE(F46:AC46)</f>
        <v>8.9499999999999993</v>
      </c>
      <c r="AG46" s="1085">
        <f t="shared" ca="1" si="14"/>
        <v>9.6999999999999993</v>
      </c>
      <c r="AH46" s="1086"/>
      <c r="AI46" s="1087">
        <f t="shared" ca="1" si="15"/>
        <v>8.3000000000000007</v>
      </c>
      <c r="AJ46" s="1086"/>
      <c r="AK46" s="1087">
        <f t="shared" si="16"/>
        <v>8.9499999999999993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283">
        <f t="shared" si="1"/>
        <v>3.5999999999999997E-2</v>
      </c>
      <c r="G47" s="284">
        <v>3.5999999999999997E-2</v>
      </c>
      <c r="H47" s="287">
        <f t="shared" si="2"/>
        <v>9.7000000000000003E-2</v>
      </c>
      <c r="I47" s="284">
        <v>9.7000000000000003E-2</v>
      </c>
      <c r="J47" s="283">
        <f t="shared" si="3"/>
        <v>0.05</v>
      </c>
      <c r="K47" s="285">
        <v>0.05</v>
      </c>
      <c r="L47" s="283">
        <f t="shared" si="4"/>
        <v>4.8000000000000001E-2</v>
      </c>
      <c r="M47" s="285">
        <v>4.8000000000000001E-2</v>
      </c>
      <c r="N47" s="283">
        <f t="shared" si="5"/>
        <v>3.1E-2</v>
      </c>
      <c r="O47" s="285">
        <v>3.1E-2</v>
      </c>
      <c r="P47" s="283">
        <f t="shared" si="6"/>
        <v>3.5000000000000003E-2</v>
      </c>
      <c r="Q47" s="285">
        <v>3.5000000000000003E-2</v>
      </c>
      <c r="R47" s="283">
        <f t="shared" si="7"/>
        <v>2.5000000000000001E-2</v>
      </c>
      <c r="S47" s="286">
        <v>2.5000000000000001E-2</v>
      </c>
      <c r="T47" s="899">
        <f t="shared" si="8"/>
        <v>2.3E-2</v>
      </c>
      <c r="U47" s="286">
        <v>2.3E-2</v>
      </c>
      <c r="V47" s="283">
        <f t="shared" si="9"/>
        <v>4.9000000000000002E-2</v>
      </c>
      <c r="W47" s="286">
        <v>4.9000000000000002E-2</v>
      </c>
      <c r="X47" s="283">
        <f t="shared" si="10"/>
        <v>6.7000000000000004E-2</v>
      </c>
      <c r="Y47" s="286">
        <v>6.7000000000000004E-2</v>
      </c>
      <c r="Z47" s="283">
        <f t="shared" si="11"/>
        <v>4.8000000000000001E-2</v>
      </c>
      <c r="AA47" s="286">
        <v>4.8000000000000001E-2</v>
      </c>
      <c r="AB47" s="283">
        <f t="shared" si="12"/>
        <v>5.6000000000000001E-2</v>
      </c>
      <c r="AC47" s="286">
        <v>5.6000000000000001E-2</v>
      </c>
      <c r="AD47" s="182">
        <f ca="1">OFFSET(H47,0,1)</f>
        <v>9.7000000000000003E-2</v>
      </c>
      <c r="AE47" s="119">
        <f ca="1">OFFSET(T47,0,1)</f>
        <v>2.3E-2</v>
      </c>
      <c r="AF47" s="119">
        <f>AVERAGE(F47:AC47)</f>
        <v>4.7083333333333345E-2</v>
      </c>
      <c r="AG47" s="1007">
        <f t="shared" ca="1" si="14"/>
        <v>9.7000000000000003E-2</v>
      </c>
      <c r="AH47" s="1008"/>
      <c r="AI47" s="1084">
        <f t="shared" ca="1" si="15"/>
        <v>2.3E-2</v>
      </c>
      <c r="AJ47" s="1008"/>
      <c r="AK47" s="1084">
        <f t="shared" si="16"/>
        <v>4.7083333333333345E-2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5">
        <f t="shared" si="1"/>
        <v>10.3</v>
      </c>
      <c r="G48" s="231">
        <v>10.3</v>
      </c>
      <c r="H48" s="230">
        <f t="shared" si="2"/>
        <v>14.6</v>
      </c>
      <c r="I48" s="231">
        <v>14.6</v>
      </c>
      <c r="J48" s="232">
        <f t="shared" si="3"/>
        <v>18.2</v>
      </c>
      <c r="K48" s="233">
        <v>18.2</v>
      </c>
      <c r="L48" s="230">
        <f t="shared" si="4"/>
        <v>14.2</v>
      </c>
      <c r="M48" s="233">
        <v>14.2</v>
      </c>
      <c r="N48" s="230">
        <f t="shared" si="5"/>
        <v>16.7</v>
      </c>
      <c r="O48" s="233">
        <v>16.7</v>
      </c>
      <c r="P48" s="230">
        <f t="shared" si="6"/>
        <v>15.9</v>
      </c>
      <c r="Q48" s="233">
        <v>15.9</v>
      </c>
      <c r="R48" s="230">
        <f t="shared" si="7"/>
        <v>12.8</v>
      </c>
      <c r="S48" s="234">
        <v>12.8</v>
      </c>
      <c r="T48" s="230">
        <f t="shared" si="8"/>
        <v>12.5</v>
      </c>
      <c r="U48" s="234">
        <v>12.5</v>
      </c>
      <c r="V48" s="230">
        <f t="shared" si="9"/>
        <v>15</v>
      </c>
      <c r="W48" s="234">
        <v>15</v>
      </c>
      <c r="X48" s="230">
        <f t="shared" si="10"/>
        <v>17.8</v>
      </c>
      <c r="Y48" s="234">
        <v>17.8</v>
      </c>
      <c r="Z48" s="230">
        <f t="shared" si="11"/>
        <v>14.8</v>
      </c>
      <c r="AA48" s="234">
        <v>14.8</v>
      </c>
      <c r="AB48" s="230">
        <f t="shared" si="12"/>
        <v>17.600000000000001</v>
      </c>
      <c r="AC48" s="234">
        <v>17.600000000000001</v>
      </c>
      <c r="AD48" s="204">
        <f ca="1">OFFSET(J48,0,1)</f>
        <v>18.2</v>
      </c>
      <c r="AE48" s="121">
        <f ca="1">OFFSET(F48,0,1)</f>
        <v>10.3</v>
      </c>
      <c r="AF48" s="121">
        <f>AVERAGE(F48:AC48)</f>
        <v>15.033333333333339</v>
      </c>
      <c r="AG48" s="1085">
        <f t="shared" ca="1" si="14"/>
        <v>18.2</v>
      </c>
      <c r="AH48" s="1086"/>
      <c r="AI48" s="1087">
        <f t="shared" ca="1" si="15"/>
        <v>10.3</v>
      </c>
      <c r="AJ48" s="1086"/>
      <c r="AK48" s="1087">
        <f t="shared" si="16"/>
        <v>15.033333333333339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88</v>
      </c>
      <c r="E49" s="1" t="s">
        <v>104</v>
      </c>
      <c r="F49" s="878">
        <f t="shared" si="1"/>
        <v>21</v>
      </c>
      <c r="G49" s="332">
        <v>21</v>
      </c>
      <c r="H49" s="879">
        <f t="shared" si="2"/>
        <v>31</v>
      </c>
      <c r="I49" s="332">
        <v>31</v>
      </c>
      <c r="J49" s="881">
        <f t="shared" si="3"/>
        <v>37</v>
      </c>
      <c r="K49" s="880">
        <v>37</v>
      </c>
      <c r="L49" s="879">
        <f t="shared" si="4"/>
        <v>32</v>
      </c>
      <c r="M49" s="880">
        <v>32</v>
      </c>
      <c r="N49" s="879">
        <f t="shared" si="5"/>
        <v>37</v>
      </c>
      <c r="O49" s="880">
        <v>37</v>
      </c>
      <c r="P49" s="879">
        <f t="shared" si="6"/>
        <v>36</v>
      </c>
      <c r="Q49" s="880">
        <v>36</v>
      </c>
      <c r="R49" s="879">
        <f t="shared" si="7"/>
        <v>26</v>
      </c>
      <c r="S49" s="882">
        <v>26</v>
      </c>
      <c r="T49" s="879">
        <f t="shared" si="8"/>
        <v>26</v>
      </c>
      <c r="U49" s="882">
        <v>26</v>
      </c>
      <c r="V49" s="879">
        <f t="shared" si="9"/>
        <v>31</v>
      </c>
      <c r="W49" s="882">
        <v>31</v>
      </c>
      <c r="X49" s="879">
        <f t="shared" si="10"/>
        <v>35</v>
      </c>
      <c r="Y49" s="882">
        <v>35</v>
      </c>
      <c r="Z49" s="879">
        <f t="shared" si="11"/>
        <v>24</v>
      </c>
      <c r="AA49" s="882">
        <v>24</v>
      </c>
      <c r="AB49" s="879">
        <f t="shared" si="12"/>
        <v>29</v>
      </c>
      <c r="AC49" s="882">
        <v>29</v>
      </c>
      <c r="AD49" s="75">
        <f ca="1">OFFSET(J49,0,1)</f>
        <v>37</v>
      </c>
      <c r="AE49" s="76">
        <f ca="1">OFFSET(F49,0,1)</f>
        <v>21</v>
      </c>
      <c r="AF49" s="122">
        <f>AVERAGE(F49:AC49)</f>
        <v>30.416666666666668</v>
      </c>
      <c r="AG49" s="1004">
        <f t="shared" ca="1" si="14"/>
        <v>37</v>
      </c>
      <c r="AH49" s="1005"/>
      <c r="AI49" s="1006">
        <f t="shared" ca="1" si="15"/>
        <v>21</v>
      </c>
      <c r="AJ49" s="1005"/>
      <c r="AK49" s="1088">
        <f t="shared" si="16"/>
        <v>30.416666666666668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8">
        <f t="shared" si="1"/>
        <v>57</v>
      </c>
      <c r="G50" s="332">
        <v>57</v>
      </c>
      <c r="H50" s="879">
        <f t="shared" si="2"/>
        <v>82</v>
      </c>
      <c r="I50" s="332">
        <v>82</v>
      </c>
      <c r="J50" s="881">
        <f t="shared" si="3"/>
        <v>111</v>
      </c>
      <c r="K50" s="880">
        <v>111</v>
      </c>
      <c r="L50" s="879">
        <f t="shared" si="4"/>
        <v>110</v>
      </c>
      <c r="M50" s="880">
        <v>110</v>
      </c>
      <c r="N50" s="879">
        <f t="shared" si="5"/>
        <v>104</v>
      </c>
      <c r="O50" s="880">
        <v>104</v>
      </c>
      <c r="P50" s="879">
        <f t="shared" si="6"/>
        <v>96</v>
      </c>
      <c r="Q50" s="880">
        <v>96</v>
      </c>
      <c r="R50" s="879">
        <f t="shared" si="7"/>
        <v>76</v>
      </c>
      <c r="S50" s="882">
        <v>76</v>
      </c>
      <c r="T50" s="879">
        <f t="shared" si="8"/>
        <v>72</v>
      </c>
      <c r="U50" s="882">
        <v>72</v>
      </c>
      <c r="V50" s="879">
        <f t="shared" si="9"/>
        <v>81</v>
      </c>
      <c r="W50" s="882">
        <v>81</v>
      </c>
      <c r="X50" s="879">
        <f t="shared" si="10"/>
        <v>101</v>
      </c>
      <c r="Y50" s="882">
        <v>101</v>
      </c>
      <c r="Z50" s="879">
        <f t="shared" si="11"/>
        <v>81</v>
      </c>
      <c r="AA50" s="882">
        <v>81</v>
      </c>
      <c r="AB50" s="879">
        <f t="shared" si="12"/>
        <v>88</v>
      </c>
      <c r="AC50" s="882">
        <v>88</v>
      </c>
      <c r="AD50" s="75">
        <f ca="1">OFFSET(J50,0,1)</f>
        <v>111</v>
      </c>
      <c r="AE50" s="76">
        <f ca="1">OFFSET(F50,0,1)</f>
        <v>57</v>
      </c>
      <c r="AF50" s="122">
        <f>AVERAGE(F50:AC50)</f>
        <v>88.25</v>
      </c>
      <c r="AG50" s="1004">
        <f t="shared" ca="1" si="14"/>
        <v>111</v>
      </c>
      <c r="AH50" s="1005"/>
      <c r="AI50" s="1006">
        <f t="shared" ca="1" si="15"/>
        <v>57</v>
      </c>
      <c r="AJ50" s="1005"/>
      <c r="AK50" s="1088">
        <f t="shared" si="16"/>
        <v>88.25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268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270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270" t="s">
        <v>122</v>
      </c>
      <c r="P51" s="269" t="str">
        <f t="shared" si="6"/>
        <v/>
      </c>
      <c r="Q51" s="270" t="s">
        <v>122</v>
      </c>
      <c r="R51" s="269">
        <f t="shared" si="7"/>
        <v>0.02</v>
      </c>
      <c r="S51" s="272" t="s">
        <v>140</v>
      </c>
      <c r="T51" s="269" t="str">
        <f t="shared" si="8"/>
        <v/>
      </c>
      <c r="U51" s="272" t="s">
        <v>122</v>
      </c>
      <c r="V51" s="269" t="str">
        <f t="shared" si="9"/>
        <v/>
      </c>
      <c r="W51" s="272" t="s">
        <v>122</v>
      </c>
      <c r="X51" s="269" t="str">
        <f t="shared" si="10"/>
        <v/>
      </c>
      <c r="Y51" s="272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272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903" t="s">
        <v>122</v>
      </c>
      <c r="H52" s="902">
        <f t="shared" si="2"/>
        <v>1.9999999999999999E-6</v>
      </c>
      <c r="I52" s="903">
        <v>1.9999999999999999E-6</v>
      </c>
      <c r="J52" s="904">
        <f t="shared" si="3"/>
        <v>3.0000000000000001E-6</v>
      </c>
      <c r="K52" s="905">
        <v>3.0000000000000001E-6</v>
      </c>
      <c r="L52" s="902">
        <f t="shared" si="4"/>
        <v>3.0000000000000001E-6</v>
      </c>
      <c r="M52" s="905">
        <v>3.0000000000000001E-6</v>
      </c>
      <c r="N52" s="906">
        <f t="shared" si="5"/>
        <v>9.9999999999999995E-7</v>
      </c>
      <c r="O52" s="905">
        <v>9.9999999999999995E-7</v>
      </c>
      <c r="P52" s="902">
        <f t="shared" si="6"/>
        <v>1.9999999999999999E-6</v>
      </c>
      <c r="Q52" s="905">
        <v>1.9999999999999999E-6</v>
      </c>
      <c r="R52" s="902">
        <f t="shared" si="7"/>
        <v>9.9999999999999995E-7</v>
      </c>
      <c r="S52" s="907">
        <v>9.9999999999999995E-7</v>
      </c>
      <c r="T52" s="902" t="str">
        <f t="shared" si="8"/>
        <v/>
      </c>
      <c r="U52" s="907" t="s">
        <v>122</v>
      </c>
      <c r="V52" s="902" t="str">
        <f t="shared" si="9"/>
        <v/>
      </c>
      <c r="W52" s="907" t="s">
        <v>122</v>
      </c>
      <c r="X52" s="902" t="str">
        <f t="shared" si="10"/>
        <v/>
      </c>
      <c r="Y52" s="907" t="s">
        <v>122</v>
      </c>
      <c r="Z52" s="902" t="str">
        <f t="shared" si="11"/>
        <v/>
      </c>
      <c r="AA52" s="907" t="s">
        <v>122</v>
      </c>
      <c r="AB52" s="902" t="str">
        <f t="shared" si="12"/>
        <v/>
      </c>
      <c r="AC52" s="907" t="s">
        <v>122</v>
      </c>
      <c r="AD52" s="217">
        <f ca="1">OFFSET(J52,0,1)</f>
        <v>3.0000000000000001E-6</v>
      </c>
      <c r="AE52" s="123">
        <f ca="1">OFFSET(N52,0,1)</f>
        <v>9.9999999999999995E-7</v>
      </c>
      <c r="AF52" s="123">
        <f>AVERAGE(F52:AC52)</f>
        <v>2.0000000000000003E-6</v>
      </c>
      <c r="AG52" s="1105">
        <f t="shared" ca="1" si="14"/>
        <v>3.0000000000000001E-6</v>
      </c>
      <c r="AH52" s="1106"/>
      <c r="AI52" s="1107">
        <f t="shared" ca="1" si="15"/>
        <v>9.9999999999999995E-7</v>
      </c>
      <c r="AJ52" s="1106"/>
      <c r="AK52" s="1107">
        <f>AF52</f>
        <v>2.0000000000000003E-6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305</v>
      </c>
      <c r="E53" s="216" t="s">
        <v>104</v>
      </c>
      <c r="F53" s="902" t="str">
        <f t="shared" si="1"/>
        <v/>
      </c>
      <c r="G53" s="903" t="s">
        <v>122</v>
      </c>
      <c r="H53" s="906">
        <f t="shared" si="2"/>
        <v>9.9999999999999995E-7</v>
      </c>
      <c r="I53" s="903" t="s">
        <v>141</v>
      </c>
      <c r="J53" s="904">
        <f t="shared" si="3"/>
        <v>9.9999999999999995E-7</v>
      </c>
      <c r="K53" s="905">
        <v>9.9999999999999995E-7</v>
      </c>
      <c r="L53" s="902">
        <f t="shared" si="4"/>
        <v>9.9999999999999995E-7</v>
      </c>
      <c r="M53" s="905">
        <v>9.9999999999999995E-7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>
        <v>9.9999999999999995E-7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907" t="s">
        <v>122</v>
      </c>
      <c r="V53" s="902" t="str">
        <f t="shared" si="9"/>
        <v/>
      </c>
      <c r="W53" s="907" t="s">
        <v>122</v>
      </c>
      <c r="X53" s="902" t="str">
        <f t="shared" si="10"/>
        <v/>
      </c>
      <c r="Y53" s="907" t="s">
        <v>122</v>
      </c>
      <c r="Z53" s="902" t="str">
        <f t="shared" si="11"/>
        <v/>
      </c>
      <c r="AA53" s="907" t="s">
        <v>122</v>
      </c>
      <c r="AB53" s="902" t="str">
        <f t="shared" si="12"/>
        <v/>
      </c>
      <c r="AC53" s="907" t="s">
        <v>122</v>
      </c>
      <c r="AD53" s="217">
        <f ca="1">OFFSET(J53,0,1)</f>
        <v>9.9999999999999995E-7</v>
      </c>
      <c r="AE53" s="123" t="str">
        <f ca="1">OFFSET(H53,0,1)</f>
        <v>&lt;0.000001</v>
      </c>
      <c r="AF53" s="123">
        <f>AVERAGE(F53:AC53)</f>
        <v>9.9999999999999995E-7</v>
      </c>
      <c r="AG53" s="1105">
        <f t="shared" ca="1" si="14"/>
        <v>9.9999999999999995E-7</v>
      </c>
      <c r="AH53" s="1106"/>
      <c r="AI53" s="1107" t="str">
        <f t="shared" ca="1" si="15"/>
        <v>&lt;0.000001</v>
      </c>
      <c r="AJ53" s="1106"/>
      <c r="AK53" s="1107">
        <f t="shared" si="16"/>
        <v>9.9999999999999995E-7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284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285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285" t="s">
        <v>122</v>
      </c>
      <c r="P54" s="283" t="str">
        <f t="shared" si="6"/>
        <v/>
      </c>
      <c r="Q54" s="285" t="s">
        <v>122</v>
      </c>
      <c r="R54" s="283">
        <f t="shared" si="7"/>
        <v>2E-3</v>
      </c>
      <c r="S54" s="286" t="s">
        <v>138</v>
      </c>
      <c r="T54" s="283" t="str">
        <f t="shared" si="8"/>
        <v/>
      </c>
      <c r="U54" s="286" t="s">
        <v>122</v>
      </c>
      <c r="V54" s="283" t="str">
        <f t="shared" si="9"/>
        <v/>
      </c>
      <c r="W54" s="286" t="s">
        <v>122</v>
      </c>
      <c r="X54" s="283" t="str">
        <f t="shared" si="10"/>
        <v/>
      </c>
      <c r="Y54" s="2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286" t="s">
        <v>122</v>
      </c>
      <c r="AD54" s="182" t="str">
        <f ca="1">OFFSET(H54,0,1)</f>
        <v>&lt;0.002</v>
      </c>
      <c r="AE54" s="119" t="str">
        <f ca="1">OFFSET(N54,0,1)</f>
        <v>-</v>
      </c>
      <c r="AF54" s="119" t="s">
        <v>122</v>
      </c>
      <c r="AG54" s="1007" t="str">
        <f t="shared" ca="1" si="14"/>
        <v>&lt;0.002</v>
      </c>
      <c r="AH54" s="1008"/>
      <c r="AI54" s="1084" t="str">
        <f t="shared" ca="1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8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8" t="s">
        <v>122</v>
      </c>
      <c r="P55" s="885" t="str">
        <f t="shared" si="6"/>
        <v/>
      </c>
      <c r="Q55" s="888" t="s">
        <v>122</v>
      </c>
      <c r="R55" s="885">
        <f t="shared" si="7"/>
        <v>5.0000000000000001E-4</v>
      </c>
      <c r="S55" s="889" t="s">
        <v>142</v>
      </c>
      <c r="T55" s="885" t="str">
        <f t="shared" si="8"/>
        <v/>
      </c>
      <c r="U55" s="889" t="s">
        <v>122</v>
      </c>
      <c r="V55" s="885" t="str">
        <f t="shared" si="9"/>
        <v/>
      </c>
      <c r="W55" s="889" t="s">
        <v>122</v>
      </c>
      <c r="X55" s="885" t="str">
        <f t="shared" si="10"/>
        <v/>
      </c>
      <c r="Y55" s="889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9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5">
        <f t="shared" si="1"/>
        <v>0.7</v>
      </c>
      <c r="G56" s="231">
        <v>0.7</v>
      </c>
      <c r="H56" s="230">
        <f t="shared" si="2"/>
        <v>1.2</v>
      </c>
      <c r="I56" s="231">
        <v>1.2</v>
      </c>
      <c r="J56" s="230">
        <f t="shared" si="3"/>
        <v>1.1000000000000001</v>
      </c>
      <c r="K56" s="233">
        <v>1.1000000000000001</v>
      </c>
      <c r="L56" s="232">
        <f t="shared" si="4"/>
        <v>2</v>
      </c>
      <c r="M56" s="233">
        <v>2</v>
      </c>
      <c r="N56" s="230">
        <f t="shared" si="5"/>
        <v>1.1000000000000001</v>
      </c>
      <c r="O56" s="233">
        <v>1.1000000000000001</v>
      </c>
      <c r="P56" s="230">
        <f t="shared" si="6"/>
        <v>1.5</v>
      </c>
      <c r="Q56" s="233">
        <v>1.5</v>
      </c>
      <c r="R56" s="230">
        <f t="shared" si="7"/>
        <v>1.9</v>
      </c>
      <c r="S56" s="234">
        <v>1.9</v>
      </c>
      <c r="T56" s="230">
        <f t="shared" si="8"/>
        <v>1.9</v>
      </c>
      <c r="U56" s="234">
        <v>1.9</v>
      </c>
      <c r="V56" s="230">
        <f t="shared" si="9"/>
        <v>0.9</v>
      </c>
      <c r="W56" s="234">
        <v>0.9</v>
      </c>
      <c r="X56" s="230">
        <f t="shared" si="10"/>
        <v>0.8</v>
      </c>
      <c r="Y56" s="234">
        <v>0.8</v>
      </c>
      <c r="Z56" s="230">
        <f t="shared" si="11"/>
        <v>1</v>
      </c>
      <c r="AA56" s="234">
        <v>1</v>
      </c>
      <c r="AB56" s="230">
        <f t="shared" si="12"/>
        <v>1</v>
      </c>
      <c r="AC56" s="234">
        <v>1</v>
      </c>
      <c r="AD56" s="204">
        <f ca="1">OFFSET(L56,0,1)</f>
        <v>2</v>
      </c>
      <c r="AE56" s="121">
        <f ca="1">OFFSET(F56,0,1)</f>
        <v>0.7</v>
      </c>
      <c r="AF56" s="121">
        <f>AVERAGE(F56:AC56)</f>
        <v>1.2583333333333331</v>
      </c>
      <c r="AG56" s="1085">
        <f t="shared" ca="1" si="14"/>
        <v>2</v>
      </c>
      <c r="AH56" s="1086"/>
      <c r="AI56" s="1087">
        <f t="shared" ca="1" si="15"/>
        <v>0.7</v>
      </c>
      <c r="AJ56" s="1086"/>
      <c r="AK56" s="1087">
        <f t="shared" si="16"/>
        <v>1.2583333333333331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315</v>
      </c>
      <c r="E57" s="71" t="s">
        <v>103</v>
      </c>
      <c r="F57" s="235">
        <f t="shared" si="1"/>
        <v>6.8</v>
      </c>
      <c r="G57" s="231">
        <v>6.8</v>
      </c>
      <c r="H57" s="230">
        <f t="shared" si="2"/>
        <v>7</v>
      </c>
      <c r="I57" s="231">
        <v>7</v>
      </c>
      <c r="J57" s="230">
        <f t="shared" si="3"/>
        <v>6.9</v>
      </c>
      <c r="K57" s="233">
        <v>6.9</v>
      </c>
      <c r="L57" s="230">
        <f t="shared" si="4"/>
        <v>7.1</v>
      </c>
      <c r="M57" s="233">
        <v>7.1</v>
      </c>
      <c r="N57" s="232">
        <f t="shared" si="5"/>
        <v>7.3</v>
      </c>
      <c r="O57" s="233">
        <v>7.3</v>
      </c>
      <c r="P57" s="230">
        <f t="shared" si="6"/>
        <v>6.9</v>
      </c>
      <c r="Q57" s="233">
        <v>6.9</v>
      </c>
      <c r="R57" s="230">
        <f t="shared" si="7"/>
        <v>7.1</v>
      </c>
      <c r="S57" s="234">
        <v>7.1</v>
      </c>
      <c r="T57" s="230">
        <f t="shared" si="8"/>
        <v>7</v>
      </c>
      <c r="U57" s="234">
        <v>7</v>
      </c>
      <c r="V57" s="230">
        <f t="shared" si="9"/>
        <v>7</v>
      </c>
      <c r="W57" s="234">
        <v>7</v>
      </c>
      <c r="X57" s="230">
        <f t="shared" si="10"/>
        <v>7</v>
      </c>
      <c r="Y57" s="234">
        <v>7</v>
      </c>
      <c r="Z57" s="230">
        <f t="shared" si="11"/>
        <v>6.8</v>
      </c>
      <c r="AA57" s="234">
        <v>6.8</v>
      </c>
      <c r="AB57" s="230">
        <f t="shared" si="12"/>
        <v>6.8</v>
      </c>
      <c r="AC57" s="234">
        <v>6.8</v>
      </c>
      <c r="AD57" s="204">
        <f ca="1">OFFSET(N57,0,1)</f>
        <v>7.3</v>
      </c>
      <c r="AE57" s="121">
        <f ca="1">OFFSET(F57,0,1)</f>
        <v>6.8</v>
      </c>
      <c r="AF57" s="121">
        <f>AVERAGE(F57:AC57)</f>
        <v>6.9750000000000014</v>
      </c>
      <c r="AG57" s="1085">
        <f t="shared" ca="1" si="14"/>
        <v>7.3</v>
      </c>
      <c r="AH57" s="1086"/>
      <c r="AI57" s="1087">
        <f t="shared" ca="1" si="15"/>
        <v>6.8</v>
      </c>
      <c r="AJ57" s="1086"/>
      <c r="AK57" s="1087">
        <f t="shared" si="16"/>
        <v>6.9750000000000014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103</v>
      </c>
      <c r="F58" s="879" t="str">
        <f t="shared" si="1"/>
        <v/>
      </c>
      <c r="G58" s="332" t="s">
        <v>122</v>
      </c>
      <c r="H58" s="879" t="str">
        <f t="shared" si="2"/>
        <v/>
      </c>
      <c r="I58" s="332" t="s">
        <v>122</v>
      </c>
      <c r="J58" s="879" t="str">
        <f t="shared" si="3"/>
        <v/>
      </c>
      <c r="K58" s="880" t="s">
        <v>122</v>
      </c>
      <c r="L58" s="879" t="str">
        <f t="shared" si="4"/>
        <v/>
      </c>
      <c r="M58" s="880" t="s">
        <v>122</v>
      </c>
      <c r="N58" s="879" t="str">
        <f t="shared" si="5"/>
        <v/>
      </c>
      <c r="O58" s="880" t="s">
        <v>122</v>
      </c>
      <c r="P58" s="879" t="str">
        <f t="shared" si="6"/>
        <v/>
      </c>
      <c r="Q58" s="880" t="s">
        <v>122</v>
      </c>
      <c r="R58" s="879" t="str">
        <f t="shared" si="7"/>
        <v/>
      </c>
      <c r="S58" s="882" t="s">
        <v>122</v>
      </c>
      <c r="T58" s="879" t="str">
        <f t="shared" si="8"/>
        <v/>
      </c>
      <c r="U58" s="882" t="s">
        <v>122</v>
      </c>
      <c r="V58" s="879" t="str">
        <f t="shared" si="9"/>
        <v/>
      </c>
      <c r="W58" s="882" t="s">
        <v>122</v>
      </c>
      <c r="X58" s="879" t="str">
        <f t="shared" si="10"/>
        <v/>
      </c>
      <c r="Y58" s="882" t="s">
        <v>122</v>
      </c>
      <c r="Z58" s="879" t="str">
        <f t="shared" si="11"/>
        <v/>
      </c>
      <c r="AA58" s="882" t="s">
        <v>122</v>
      </c>
      <c r="AB58" s="879" t="str">
        <f t="shared" si="12"/>
        <v/>
      </c>
      <c r="AC58" s="882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220</v>
      </c>
      <c r="F59" s="879">
        <f>COUNTA(G59)</f>
        <v>1</v>
      </c>
      <c r="G59" s="332" t="s">
        <v>144</v>
      </c>
      <c r="H59" s="879">
        <f>COUNTA(I59)</f>
        <v>1</v>
      </c>
      <c r="I59" s="332" t="s">
        <v>144</v>
      </c>
      <c r="J59" s="879">
        <f>COUNTA(K59)</f>
        <v>1</v>
      </c>
      <c r="K59" s="880" t="s">
        <v>143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544</v>
      </c>
      <c r="P59" s="879">
        <f>COUNTA(Q59)</f>
        <v>1</v>
      </c>
      <c r="Q59" s="880" t="s">
        <v>143</v>
      </c>
      <c r="R59" s="879">
        <f>COUNTA(S59)</f>
        <v>1</v>
      </c>
      <c r="S59" s="882" t="s">
        <v>143</v>
      </c>
      <c r="T59" s="879">
        <f>COUNTA(U59)</f>
        <v>1</v>
      </c>
      <c r="U59" s="882" t="s">
        <v>143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144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0">
        <f t="shared" si="1"/>
        <v>5</v>
      </c>
      <c r="G60" s="231">
        <v>5</v>
      </c>
      <c r="H60" s="230">
        <f t="shared" si="2"/>
        <v>7.7</v>
      </c>
      <c r="I60" s="231">
        <v>7.7</v>
      </c>
      <c r="J60" s="230">
        <f t="shared" si="3"/>
        <v>5.4</v>
      </c>
      <c r="K60" s="233">
        <v>5.4</v>
      </c>
      <c r="L60" s="230">
        <f t="shared" si="4"/>
        <v>9.6999999999999993</v>
      </c>
      <c r="M60" s="233">
        <v>9.6999999999999993</v>
      </c>
      <c r="N60" s="230">
        <f t="shared" si="5"/>
        <v>3.9</v>
      </c>
      <c r="O60" s="233">
        <v>3.9</v>
      </c>
      <c r="P60" s="235">
        <f t="shared" si="6"/>
        <v>1.6</v>
      </c>
      <c r="Q60" s="233">
        <v>1.6</v>
      </c>
      <c r="R60" s="232">
        <f t="shared" si="7"/>
        <v>12</v>
      </c>
      <c r="S60" s="234">
        <v>12</v>
      </c>
      <c r="T60" s="230">
        <f t="shared" si="8"/>
        <v>12</v>
      </c>
      <c r="U60" s="234">
        <v>12</v>
      </c>
      <c r="V60" s="230">
        <f t="shared" si="9"/>
        <v>4.5</v>
      </c>
      <c r="W60" s="234">
        <v>4.5</v>
      </c>
      <c r="X60" s="230">
        <f t="shared" si="10"/>
        <v>5</v>
      </c>
      <c r="Y60" s="234">
        <v>5</v>
      </c>
      <c r="Z60" s="230">
        <f t="shared" si="11"/>
        <v>7</v>
      </c>
      <c r="AA60" s="234">
        <v>7</v>
      </c>
      <c r="AB60" s="230">
        <f t="shared" si="12"/>
        <v>6.8</v>
      </c>
      <c r="AC60" s="234">
        <v>6.8</v>
      </c>
      <c r="AD60" s="204">
        <f ca="1">OFFSET(R60,0,1)</f>
        <v>12</v>
      </c>
      <c r="AE60" s="121">
        <f ca="1">OFFSET(P60,0,1)</f>
        <v>1.6</v>
      </c>
      <c r="AF60" s="121">
        <f>AVERAGE(F60:AC60)</f>
        <v>6.7166666666666659</v>
      </c>
      <c r="AG60" s="1085">
        <f t="shared" ref="AG60:AG61" ca="1" si="18">AD60</f>
        <v>12</v>
      </c>
      <c r="AH60" s="1086"/>
      <c r="AI60" s="1087">
        <f t="shared" ca="1" si="15"/>
        <v>1.6</v>
      </c>
      <c r="AJ60" s="1086"/>
      <c r="AK60" s="1087">
        <f t="shared" si="16"/>
        <v>6.7166666666666659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9</v>
      </c>
      <c r="G61" s="231">
        <v>9</v>
      </c>
      <c r="H61" s="232">
        <f t="shared" si="2"/>
        <v>9.9</v>
      </c>
      <c r="I61" s="231">
        <v>9.9</v>
      </c>
      <c r="J61" s="230">
        <f t="shared" si="3"/>
        <v>5.3</v>
      </c>
      <c r="K61" s="233">
        <v>5.3</v>
      </c>
      <c r="L61" s="230">
        <f t="shared" si="4"/>
        <v>5.2</v>
      </c>
      <c r="M61" s="233">
        <v>5.2</v>
      </c>
      <c r="N61" s="235">
        <f t="shared" si="5"/>
        <v>2.2999999999999998</v>
      </c>
      <c r="O61" s="233">
        <v>2.2999999999999998</v>
      </c>
      <c r="P61" s="230">
        <f t="shared" si="6"/>
        <v>5.7</v>
      </c>
      <c r="Q61" s="233">
        <v>5.7</v>
      </c>
      <c r="R61" s="230">
        <f t="shared" si="7"/>
        <v>9.4</v>
      </c>
      <c r="S61" s="234">
        <v>9.4</v>
      </c>
      <c r="T61" s="230">
        <f t="shared" si="8"/>
        <v>7</v>
      </c>
      <c r="U61" s="234">
        <v>7</v>
      </c>
      <c r="V61" s="230">
        <f t="shared" si="9"/>
        <v>2.2999999999999998</v>
      </c>
      <c r="W61" s="234">
        <v>2.2999999999999998</v>
      </c>
      <c r="X61" s="230">
        <f t="shared" si="10"/>
        <v>3.2</v>
      </c>
      <c r="Y61" s="234">
        <v>3.2</v>
      </c>
      <c r="Z61" s="230">
        <f t="shared" si="11"/>
        <v>8.8000000000000007</v>
      </c>
      <c r="AA61" s="234">
        <v>8.8000000000000007</v>
      </c>
      <c r="AB61" s="230">
        <f t="shared" si="12"/>
        <v>4.9000000000000004</v>
      </c>
      <c r="AC61" s="234">
        <v>4.9000000000000004</v>
      </c>
      <c r="AD61" s="204">
        <f ca="1">OFFSET(H61,0,1)</f>
        <v>9.9</v>
      </c>
      <c r="AE61" s="121">
        <f ca="1">OFFSET(N61,0,1)</f>
        <v>2.2999999999999998</v>
      </c>
      <c r="AF61" s="121">
        <f>AVERAGE(F61:AC61)</f>
        <v>6.0833333333333348</v>
      </c>
      <c r="AG61" s="1103">
        <f t="shared" ca="1" si="18"/>
        <v>9.9</v>
      </c>
      <c r="AH61" s="1104"/>
      <c r="AI61" s="1129">
        <f t="shared" ca="1" si="15"/>
        <v>2.2999999999999998</v>
      </c>
      <c r="AJ61" s="1104"/>
      <c r="AK61" s="1129">
        <f t="shared" si="16"/>
        <v>6.0833333333333348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340</v>
      </c>
      <c r="E64" s="20"/>
      <c r="F64" s="127" t="s">
        <v>151</v>
      </c>
      <c r="G64" s="113">
        <v>42101</v>
      </c>
      <c r="H64" s="127" t="s">
        <v>151</v>
      </c>
      <c r="I64" s="79">
        <v>42137</v>
      </c>
      <c r="J64" s="127" t="s">
        <v>151</v>
      </c>
      <c r="K64" s="79">
        <v>42165</v>
      </c>
      <c r="L64" s="127" t="s">
        <v>151</v>
      </c>
      <c r="M64" s="79">
        <v>42186</v>
      </c>
      <c r="N64" s="127" t="s">
        <v>151</v>
      </c>
      <c r="O64" s="79">
        <v>42228</v>
      </c>
      <c r="P64" s="127" t="s">
        <v>151</v>
      </c>
      <c r="Q64" s="79">
        <v>42249</v>
      </c>
      <c r="R64" s="127" t="s">
        <v>151</v>
      </c>
      <c r="S64" s="80">
        <v>42284</v>
      </c>
      <c r="T64" s="127" t="s">
        <v>151</v>
      </c>
      <c r="U64" s="80">
        <v>42319</v>
      </c>
      <c r="V64" s="127" t="s">
        <v>151</v>
      </c>
      <c r="W64" s="80">
        <v>42347</v>
      </c>
      <c r="X64" s="127" t="s">
        <v>151</v>
      </c>
      <c r="Y64" s="80">
        <v>42382</v>
      </c>
      <c r="Z64" s="127" t="s">
        <v>151</v>
      </c>
      <c r="AA64" s="80">
        <v>42402</v>
      </c>
      <c r="AB64" s="127" t="s">
        <v>151</v>
      </c>
      <c r="AC64" s="80">
        <v>42431</v>
      </c>
      <c r="AD64" s="98"/>
      <c r="AE64" s="99"/>
      <c r="AF64" s="99"/>
      <c r="AG64" s="1099" t="s">
        <v>110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8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8" t="s">
        <v>122</v>
      </c>
      <c r="P65" s="885" t="str">
        <f>IFERROR(LOOKUP(10^10,RIGHT(Q65,COLUMN(65:65))*1),"")</f>
        <v/>
      </c>
      <c r="Q65" s="888" t="s">
        <v>122</v>
      </c>
      <c r="R65" s="885" t="str">
        <f>IFERROR(LOOKUP(10^10,RIGHT(S65,COLUMN(65:65))*1),"")</f>
        <v/>
      </c>
      <c r="S65" s="889" t="s">
        <v>122</v>
      </c>
      <c r="T65" s="885" t="str">
        <f>IFERROR(LOOKUP(10^10,RIGHT(U65,COLUMN(65:65))*1),"")</f>
        <v/>
      </c>
      <c r="U65" s="889" t="s">
        <v>122</v>
      </c>
      <c r="V65" s="885" t="str">
        <f>IFERROR(LOOKUP(10^10,RIGHT(W65,COLUMN(65:65))*1),"")</f>
        <v/>
      </c>
      <c r="W65" s="889" t="s">
        <v>122</v>
      </c>
      <c r="X65" s="885" t="str">
        <f>IFERROR(LOOKUP(10^10,RIGHT(Y65,COLUMN(65:65))*1),"")</f>
        <v/>
      </c>
      <c r="Y65" s="889" t="s">
        <v>122</v>
      </c>
      <c r="Z65" s="885" t="str">
        <f>IFERROR(LOOKUP(10^10,RIGHT(AA65,COLUMN(65:65))*1),"")</f>
        <v/>
      </c>
      <c r="AA65" s="889" t="s">
        <v>122</v>
      </c>
      <c r="AB65" s="885" t="str">
        <f>IFERROR(LOOKUP(10^10,RIGHT(AC65,COLUMN(65:65))*1),"")</f>
        <v/>
      </c>
      <c r="AC65" s="889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8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8" t="s">
        <v>122</v>
      </c>
      <c r="P66" s="885" t="str">
        <f t="shared" ref="P66:P116" si="25">IFERROR(LOOKUP(10^10,RIGHT(Q66,COLUMN(66:66))*1),"")</f>
        <v/>
      </c>
      <c r="Q66" s="888" t="s">
        <v>122</v>
      </c>
      <c r="R66" s="885" t="str">
        <f t="shared" ref="R66:R116" si="26">IFERROR(LOOKUP(10^10,RIGHT(S66,COLUMN(66:66))*1),"")</f>
        <v/>
      </c>
      <c r="S66" s="889" t="s">
        <v>122</v>
      </c>
      <c r="T66" s="885" t="str">
        <f t="shared" ref="T66:T116" si="27">IFERROR(LOOKUP(10^10,RIGHT(U66,COLUMN(66:66))*1),"")</f>
        <v/>
      </c>
      <c r="U66" s="889" t="s">
        <v>122</v>
      </c>
      <c r="V66" s="885" t="str">
        <f t="shared" ref="V66:V116" si="28">IFERROR(LOOKUP(10^10,RIGHT(W66,COLUMN(66:66))*1),"")</f>
        <v/>
      </c>
      <c r="W66" s="889" t="s">
        <v>122</v>
      </c>
      <c r="X66" s="885" t="str">
        <f t="shared" ref="X66:X116" si="29">IFERROR(LOOKUP(10^10,RIGHT(Y66,COLUMN(66:66))*1),"")</f>
        <v/>
      </c>
      <c r="Y66" s="889" t="s">
        <v>122</v>
      </c>
      <c r="Z66" s="885" t="str">
        <f t="shared" ref="Z66:Z116" si="30">IFERROR(LOOKUP(10^10,RIGHT(AA66,COLUMN(66:66))*1),"")</f>
        <v/>
      </c>
      <c r="AA66" s="889" t="s">
        <v>122</v>
      </c>
      <c r="AB66" s="885" t="str">
        <f t="shared" ref="AB66:AB116" si="31">IFERROR(LOOKUP(10^10,RIGHT(AC66,COLUMN(66:66))*1),"")</f>
        <v/>
      </c>
      <c r="AC66" s="889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284" t="s">
        <v>122</v>
      </c>
      <c r="H67" s="283" t="str">
        <f t="shared" si="21"/>
        <v/>
      </c>
      <c r="I67" s="284" t="s">
        <v>122</v>
      </c>
      <c r="J67" s="283" t="str">
        <f t="shared" si="22"/>
        <v/>
      </c>
      <c r="K67" s="285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285" t="s">
        <v>122</v>
      </c>
      <c r="P67" s="283" t="str">
        <f t="shared" si="25"/>
        <v/>
      </c>
      <c r="Q67" s="285" t="s">
        <v>122</v>
      </c>
      <c r="R67" s="283" t="str">
        <f t="shared" si="26"/>
        <v/>
      </c>
      <c r="S67" s="286" t="s">
        <v>122</v>
      </c>
      <c r="T67" s="283" t="str">
        <f t="shared" si="27"/>
        <v/>
      </c>
      <c r="U67" s="286" t="s">
        <v>122</v>
      </c>
      <c r="V67" s="283" t="str">
        <f t="shared" si="28"/>
        <v/>
      </c>
      <c r="W67" s="286" t="s">
        <v>122</v>
      </c>
      <c r="X67" s="283" t="str">
        <f t="shared" si="29"/>
        <v/>
      </c>
      <c r="Y67" s="286" t="s">
        <v>122</v>
      </c>
      <c r="Z67" s="283" t="str">
        <f t="shared" si="30"/>
        <v/>
      </c>
      <c r="AA67" s="286" t="s">
        <v>122</v>
      </c>
      <c r="AB67" s="283" t="str">
        <f t="shared" si="31"/>
        <v/>
      </c>
      <c r="AC67" s="2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879" t="str">
        <f t="shared" si="20"/>
        <v/>
      </c>
      <c r="G68" s="332" t="s">
        <v>122</v>
      </c>
      <c r="H68" s="879" t="str">
        <f t="shared" si="21"/>
        <v/>
      </c>
      <c r="I68" s="332" t="s">
        <v>122</v>
      </c>
      <c r="J68" s="879" t="str">
        <f t="shared" si="22"/>
        <v/>
      </c>
      <c r="K68" s="880" t="s">
        <v>122</v>
      </c>
      <c r="L68" s="879" t="str">
        <f t="shared" si="23"/>
        <v/>
      </c>
      <c r="M68" s="880" t="s">
        <v>122</v>
      </c>
      <c r="N68" s="879" t="str">
        <f t="shared" si="24"/>
        <v/>
      </c>
      <c r="O68" s="880" t="s">
        <v>122</v>
      </c>
      <c r="P68" s="879" t="str">
        <f t="shared" si="25"/>
        <v/>
      </c>
      <c r="Q68" s="880" t="s">
        <v>122</v>
      </c>
      <c r="R68" s="879" t="str">
        <f t="shared" si="26"/>
        <v/>
      </c>
      <c r="S68" s="882" t="s">
        <v>122</v>
      </c>
      <c r="T68" s="879" t="str">
        <f t="shared" si="27"/>
        <v/>
      </c>
      <c r="U68" s="882" t="s">
        <v>122</v>
      </c>
      <c r="V68" s="879" t="str">
        <f t="shared" si="28"/>
        <v/>
      </c>
      <c r="W68" s="882" t="s">
        <v>122</v>
      </c>
      <c r="X68" s="879" t="str">
        <f t="shared" si="29"/>
        <v/>
      </c>
      <c r="Y68" s="882" t="s">
        <v>122</v>
      </c>
      <c r="Z68" s="879" t="str">
        <f t="shared" si="30"/>
        <v/>
      </c>
      <c r="AA68" s="882" t="s">
        <v>122</v>
      </c>
      <c r="AB68" s="879" t="str">
        <f t="shared" si="31"/>
        <v/>
      </c>
      <c r="AC68" s="882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8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8" t="s">
        <v>122</v>
      </c>
      <c r="P69" s="885" t="str">
        <f t="shared" si="25"/>
        <v/>
      </c>
      <c r="Q69" s="888" t="s">
        <v>122</v>
      </c>
      <c r="R69" s="885" t="str">
        <f t="shared" si="26"/>
        <v/>
      </c>
      <c r="S69" s="889" t="s">
        <v>122</v>
      </c>
      <c r="T69" s="885" t="str">
        <f t="shared" si="27"/>
        <v/>
      </c>
      <c r="U69" s="889" t="s">
        <v>122</v>
      </c>
      <c r="V69" s="885" t="str">
        <f t="shared" si="28"/>
        <v/>
      </c>
      <c r="W69" s="889" t="s">
        <v>122</v>
      </c>
      <c r="X69" s="885" t="str">
        <f t="shared" si="29"/>
        <v/>
      </c>
      <c r="Y69" s="889" t="s">
        <v>122</v>
      </c>
      <c r="Z69" s="885" t="str">
        <f t="shared" si="30"/>
        <v/>
      </c>
      <c r="AA69" s="889" t="s">
        <v>122</v>
      </c>
      <c r="AB69" s="885" t="str">
        <f t="shared" si="31"/>
        <v/>
      </c>
      <c r="AC69" s="889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1709</v>
      </c>
      <c r="F70" s="879" t="str">
        <f t="shared" si="20"/>
        <v/>
      </c>
      <c r="G70" s="332" t="s">
        <v>122</v>
      </c>
      <c r="H70" s="879" t="str">
        <f t="shared" si="21"/>
        <v/>
      </c>
      <c r="I70" s="332" t="s">
        <v>122</v>
      </c>
      <c r="J70" s="879" t="str">
        <f t="shared" si="22"/>
        <v/>
      </c>
      <c r="K70" s="880" t="s">
        <v>122</v>
      </c>
      <c r="L70" s="879" t="str">
        <f t="shared" si="23"/>
        <v/>
      </c>
      <c r="M70" s="880" t="s">
        <v>122</v>
      </c>
      <c r="N70" s="879" t="str">
        <f t="shared" si="24"/>
        <v/>
      </c>
      <c r="O70" s="880" t="s">
        <v>122</v>
      </c>
      <c r="P70" s="879" t="str">
        <f t="shared" si="25"/>
        <v/>
      </c>
      <c r="Q70" s="880" t="s">
        <v>122</v>
      </c>
      <c r="R70" s="879" t="str">
        <f t="shared" si="26"/>
        <v/>
      </c>
      <c r="S70" s="882" t="s">
        <v>122</v>
      </c>
      <c r="T70" s="879" t="str">
        <f t="shared" si="27"/>
        <v/>
      </c>
      <c r="U70" s="882" t="s">
        <v>122</v>
      </c>
      <c r="V70" s="879" t="str">
        <f t="shared" si="28"/>
        <v/>
      </c>
      <c r="W70" s="882" t="s">
        <v>122</v>
      </c>
      <c r="X70" s="879" t="str">
        <f t="shared" si="29"/>
        <v/>
      </c>
      <c r="Y70" s="882" t="s">
        <v>122</v>
      </c>
      <c r="Z70" s="879" t="str">
        <f t="shared" si="30"/>
        <v/>
      </c>
      <c r="AA70" s="882" t="s">
        <v>122</v>
      </c>
      <c r="AB70" s="879" t="str">
        <f t="shared" si="31"/>
        <v/>
      </c>
      <c r="AC70" s="882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879" t="str">
        <f t="shared" si="20"/>
        <v/>
      </c>
      <c r="G71" s="332" t="s">
        <v>122</v>
      </c>
      <c r="H71" s="879" t="str">
        <f t="shared" si="21"/>
        <v/>
      </c>
      <c r="I71" s="332" t="s">
        <v>122</v>
      </c>
      <c r="J71" s="879" t="str">
        <f t="shared" si="22"/>
        <v/>
      </c>
      <c r="K71" s="880" t="s">
        <v>122</v>
      </c>
      <c r="L71" s="879" t="str">
        <f t="shared" si="23"/>
        <v/>
      </c>
      <c r="M71" s="880" t="s">
        <v>122</v>
      </c>
      <c r="N71" s="879" t="str">
        <f t="shared" si="24"/>
        <v/>
      </c>
      <c r="O71" s="880" t="s">
        <v>122</v>
      </c>
      <c r="P71" s="879" t="str">
        <f t="shared" si="25"/>
        <v/>
      </c>
      <c r="Q71" s="880" t="s">
        <v>122</v>
      </c>
      <c r="R71" s="879" t="str">
        <f t="shared" si="26"/>
        <v/>
      </c>
      <c r="S71" s="882" t="s">
        <v>122</v>
      </c>
      <c r="T71" s="879" t="str">
        <f t="shared" si="27"/>
        <v/>
      </c>
      <c r="U71" s="882" t="s">
        <v>122</v>
      </c>
      <c r="V71" s="879" t="str">
        <f t="shared" si="28"/>
        <v/>
      </c>
      <c r="W71" s="882" t="s">
        <v>122</v>
      </c>
      <c r="X71" s="879" t="str">
        <f t="shared" si="29"/>
        <v/>
      </c>
      <c r="Y71" s="882" t="s">
        <v>122</v>
      </c>
      <c r="Z71" s="879" t="str">
        <f t="shared" si="30"/>
        <v/>
      </c>
      <c r="AA71" s="882" t="s">
        <v>122</v>
      </c>
      <c r="AB71" s="879" t="str">
        <f t="shared" si="31"/>
        <v/>
      </c>
      <c r="AC71" s="882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284" t="s">
        <v>122</v>
      </c>
      <c r="H72" s="283" t="str">
        <f t="shared" si="21"/>
        <v/>
      </c>
      <c r="I72" s="284" t="s">
        <v>122</v>
      </c>
      <c r="J72" s="283" t="str">
        <f t="shared" si="22"/>
        <v/>
      </c>
      <c r="K72" s="285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285" t="s">
        <v>122</v>
      </c>
      <c r="P72" s="283" t="str">
        <f t="shared" si="25"/>
        <v/>
      </c>
      <c r="Q72" s="285" t="s">
        <v>122</v>
      </c>
      <c r="R72" s="283" t="str">
        <f t="shared" si="26"/>
        <v/>
      </c>
      <c r="S72" s="286" t="s">
        <v>122</v>
      </c>
      <c r="T72" s="283" t="str">
        <f t="shared" si="27"/>
        <v/>
      </c>
      <c r="U72" s="286" t="s">
        <v>122</v>
      </c>
      <c r="V72" s="283" t="str">
        <f t="shared" si="28"/>
        <v/>
      </c>
      <c r="W72" s="286" t="s">
        <v>122</v>
      </c>
      <c r="X72" s="283" t="str">
        <f t="shared" si="29"/>
        <v/>
      </c>
      <c r="Y72" s="286" t="s">
        <v>122</v>
      </c>
      <c r="Z72" s="283" t="str">
        <f t="shared" si="30"/>
        <v/>
      </c>
      <c r="AA72" s="286" t="s">
        <v>122</v>
      </c>
      <c r="AB72" s="283" t="str">
        <f t="shared" si="31"/>
        <v/>
      </c>
      <c r="AC72" s="2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1712</v>
      </c>
      <c r="E73" s="181" t="s">
        <v>104</v>
      </c>
      <c r="F73" s="283" t="str">
        <f t="shared" si="20"/>
        <v/>
      </c>
      <c r="G73" s="284" t="s">
        <v>122</v>
      </c>
      <c r="H73" s="283" t="str">
        <f t="shared" si="21"/>
        <v/>
      </c>
      <c r="I73" s="284" t="s">
        <v>122</v>
      </c>
      <c r="J73" s="283" t="str">
        <f t="shared" si="22"/>
        <v/>
      </c>
      <c r="K73" s="285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285" t="s">
        <v>122</v>
      </c>
      <c r="P73" s="283" t="str">
        <f t="shared" si="25"/>
        <v/>
      </c>
      <c r="Q73" s="285" t="s">
        <v>122</v>
      </c>
      <c r="R73" s="283" t="str">
        <f t="shared" si="26"/>
        <v/>
      </c>
      <c r="S73" s="286" t="s">
        <v>122</v>
      </c>
      <c r="T73" s="283" t="str">
        <f t="shared" si="27"/>
        <v/>
      </c>
      <c r="U73" s="286" t="s">
        <v>122</v>
      </c>
      <c r="V73" s="283" t="str">
        <f t="shared" si="28"/>
        <v/>
      </c>
      <c r="W73" s="286" t="s">
        <v>122</v>
      </c>
      <c r="X73" s="283" t="str">
        <f t="shared" si="29"/>
        <v/>
      </c>
      <c r="Y73" s="286" t="s">
        <v>122</v>
      </c>
      <c r="Z73" s="283" t="str">
        <f t="shared" si="30"/>
        <v/>
      </c>
      <c r="AA73" s="286" t="s">
        <v>122</v>
      </c>
      <c r="AB73" s="283" t="str">
        <f t="shared" si="31"/>
        <v/>
      </c>
      <c r="AC73" s="2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332" t="s">
        <v>122</v>
      </c>
      <c r="H74" s="879" t="str">
        <f t="shared" si="21"/>
        <v/>
      </c>
      <c r="I74" s="332" t="s">
        <v>122</v>
      </c>
      <c r="J74" s="879" t="str">
        <f t="shared" si="22"/>
        <v/>
      </c>
      <c r="K74" s="880" t="s">
        <v>122</v>
      </c>
      <c r="L74" s="879" t="str">
        <f t="shared" si="23"/>
        <v/>
      </c>
      <c r="M74" s="880" t="s">
        <v>122</v>
      </c>
      <c r="N74" s="879" t="str">
        <f t="shared" si="24"/>
        <v/>
      </c>
      <c r="O74" s="880" t="s">
        <v>122</v>
      </c>
      <c r="P74" s="879" t="str">
        <f t="shared" si="25"/>
        <v/>
      </c>
      <c r="Q74" s="880" t="s">
        <v>122</v>
      </c>
      <c r="R74" s="879" t="str">
        <f t="shared" si="26"/>
        <v/>
      </c>
      <c r="S74" s="882" t="s">
        <v>122</v>
      </c>
      <c r="T74" s="879" t="str">
        <f t="shared" si="27"/>
        <v/>
      </c>
      <c r="U74" s="882" t="s">
        <v>122</v>
      </c>
      <c r="V74" s="879" t="str">
        <f t="shared" si="28"/>
        <v/>
      </c>
      <c r="W74" s="882" t="s">
        <v>122</v>
      </c>
      <c r="X74" s="879" t="str">
        <f t="shared" si="29"/>
        <v/>
      </c>
      <c r="Y74" s="882" t="s">
        <v>122</v>
      </c>
      <c r="Z74" s="879" t="str">
        <f t="shared" si="30"/>
        <v/>
      </c>
      <c r="AA74" s="882" t="s">
        <v>122</v>
      </c>
      <c r="AB74" s="879" t="str">
        <f t="shared" si="31"/>
        <v/>
      </c>
      <c r="AC74" s="882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332" t="s">
        <v>122</v>
      </c>
      <c r="H75" s="879" t="str">
        <f t="shared" si="21"/>
        <v/>
      </c>
      <c r="I75" s="332" t="s">
        <v>122</v>
      </c>
      <c r="J75" s="879" t="str">
        <f t="shared" si="22"/>
        <v/>
      </c>
      <c r="K75" s="880" t="s">
        <v>122</v>
      </c>
      <c r="L75" s="879" t="str">
        <f t="shared" si="23"/>
        <v/>
      </c>
      <c r="M75" s="880" t="s">
        <v>122</v>
      </c>
      <c r="N75" s="879" t="str">
        <f t="shared" si="24"/>
        <v/>
      </c>
      <c r="O75" s="880" t="s">
        <v>122</v>
      </c>
      <c r="P75" s="879" t="str">
        <f t="shared" si="25"/>
        <v/>
      </c>
      <c r="Q75" s="880" t="s">
        <v>122</v>
      </c>
      <c r="R75" s="879" t="str">
        <f t="shared" si="26"/>
        <v/>
      </c>
      <c r="S75" s="882" t="s">
        <v>122</v>
      </c>
      <c r="T75" s="879" t="str">
        <f t="shared" si="27"/>
        <v/>
      </c>
      <c r="U75" s="882" t="s">
        <v>122</v>
      </c>
      <c r="V75" s="879" t="str">
        <f t="shared" si="28"/>
        <v/>
      </c>
      <c r="W75" s="882" t="s">
        <v>122</v>
      </c>
      <c r="X75" s="879" t="str">
        <f t="shared" si="29"/>
        <v/>
      </c>
      <c r="Y75" s="882" t="s">
        <v>122</v>
      </c>
      <c r="Z75" s="879" t="str">
        <f t="shared" si="30"/>
        <v/>
      </c>
      <c r="AA75" s="882" t="s">
        <v>122</v>
      </c>
      <c r="AB75" s="879" t="str">
        <f t="shared" si="31"/>
        <v/>
      </c>
      <c r="AC75" s="882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332" t="s">
        <v>122</v>
      </c>
      <c r="H76" s="879" t="str">
        <f t="shared" si="21"/>
        <v/>
      </c>
      <c r="I76" s="332" t="s">
        <v>122</v>
      </c>
      <c r="J76" s="879" t="str">
        <f t="shared" si="22"/>
        <v/>
      </c>
      <c r="K76" s="880" t="s">
        <v>122</v>
      </c>
      <c r="L76" s="879" t="str">
        <f t="shared" si="23"/>
        <v/>
      </c>
      <c r="M76" s="880" t="s">
        <v>122</v>
      </c>
      <c r="N76" s="879" t="str">
        <f t="shared" si="24"/>
        <v/>
      </c>
      <c r="O76" s="880" t="s">
        <v>122</v>
      </c>
      <c r="P76" s="879" t="str">
        <f t="shared" si="25"/>
        <v/>
      </c>
      <c r="Q76" s="880" t="s">
        <v>122</v>
      </c>
      <c r="R76" s="879" t="str">
        <f t="shared" si="26"/>
        <v/>
      </c>
      <c r="S76" s="882" t="s">
        <v>122</v>
      </c>
      <c r="T76" s="879" t="str">
        <f t="shared" si="27"/>
        <v/>
      </c>
      <c r="U76" s="882" t="s">
        <v>122</v>
      </c>
      <c r="V76" s="879" t="str">
        <f t="shared" si="28"/>
        <v/>
      </c>
      <c r="W76" s="882" t="s">
        <v>122</v>
      </c>
      <c r="X76" s="879" t="str">
        <f t="shared" si="29"/>
        <v/>
      </c>
      <c r="Y76" s="882" t="s">
        <v>122</v>
      </c>
      <c r="Z76" s="879" t="str">
        <f t="shared" si="30"/>
        <v/>
      </c>
      <c r="AA76" s="882" t="s">
        <v>122</v>
      </c>
      <c r="AB76" s="879" t="str">
        <f t="shared" si="31"/>
        <v/>
      </c>
      <c r="AC76" s="882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1713</v>
      </c>
      <c r="E77" s="27" t="s">
        <v>104</v>
      </c>
      <c r="F77" s="879" t="str">
        <f t="shared" si="20"/>
        <v/>
      </c>
      <c r="G77" s="332" t="s">
        <v>122</v>
      </c>
      <c r="H77" s="879" t="str">
        <f t="shared" si="21"/>
        <v/>
      </c>
      <c r="I77" s="332" t="s">
        <v>122</v>
      </c>
      <c r="J77" s="879" t="str">
        <f t="shared" si="22"/>
        <v/>
      </c>
      <c r="K77" s="880" t="s">
        <v>122</v>
      </c>
      <c r="L77" s="879" t="str">
        <f t="shared" si="23"/>
        <v/>
      </c>
      <c r="M77" s="880" t="s">
        <v>122</v>
      </c>
      <c r="N77" s="879" t="str">
        <f t="shared" si="24"/>
        <v/>
      </c>
      <c r="O77" s="880" t="s">
        <v>122</v>
      </c>
      <c r="P77" s="879" t="str">
        <f t="shared" si="25"/>
        <v/>
      </c>
      <c r="Q77" s="880" t="s">
        <v>122</v>
      </c>
      <c r="R77" s="879" t="str">
        <f t="shared" si="26"/>
        <v/>
      </c>
      <c r="S77" s="882" t="s">
        <v>122</v>
      </c>
      <c r="T77" s="879" t="str">
        <f t="shared" si="27"/>
        <v/>
      </c>
      <c r="U77" s="882" t="s">
        <v>122</v>
      </c>
      <c r="V77" s="879" t="str">
        <f t="shared" si="28"/>
        <v/>
      </c>
      <c r="W77" s="882" t="s">
        <v>122</v>
      </c>
      <c r="X77" s="879" t="str">
        <f t="shared" si="29"/>
        <v/>
      </c>
      <c r="Y77" s="882" t="s">
        <v>122</v>
      </c>
      <c r="Z77" s="879" t="str">
        <f t="shared" si="30"/>
        <v/>
      </c>
      <c r="AA77" s="882" t="s">
        <v>122</v>
      </c>
      <c r="AB77" s="879" t="str">
        <f t="shared" si="31"/>
        <v/>
      </c>
      <c r="AC77" s="882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332" t="s">
        <v>122</v>
      </c>
      <c r="H78" s="879" t="str">
        <f t="shared" si="21"/>
        <v/>
      </c>
      <c r="I78" s="332" t="s">
        <v>122</v>
      </c>
      <c r="J78" s="879" t="str">
        <f t="shared" si="22"/>
        <v/>
      </c>
      <c r="K78" s="880" t="s">
        <v>122</v>
      </c>
      <c r="L78" s="879" t="str">
        <f t="shared" si="23"/>
        <v/>
      </c>
      <c r="M78" s="880" t="s">
        <v>122</v>
      </c>
      <c r="N78" s="879" t="str">
        <f t="shared" si="24"/>
        <v/>
      </c>
      <c r="O78" s="880" t="s">
        <v>122</v>
      </c>
      <c r="P78" s="879" t="str">
        <f t="shared" si="25"/>
        <v/>
      </c>
      <c r="Q78" s="880" t="s">
        <v>122</v>
      </c>
      <c r="R78" s="879" t="str">
        <f t="shared" si="26"/>
        <v/>
      </c>
      <c r="S78" s="882" t="s">
        <v>122</v>
      </c>
      <c r="T78" s="879" t="str">
        <f t="shared" si="27"/>
        <v/>
      </c>
      <c r="U78" s="882" t="s">
        <v>122</v>
      </c>
      <c r="V78" s="879" t="str">
        <f t="shared" si="28"/>
        <v/>
      </c>
      <c r="W78" s="882" t="s">
        <v>122</v>
      </c>
      <c r="X78" s="879" t="str">
        <f t="shared" si="29"/>
        <v/>
      </c>
      <c r="Y78" s="882" t="s">
        <v>122</v>
      </c>
      <c r="Z78" s="879" t="str">
        <f t="shared" si="30"/>
        <v/>
      </c>
      <c r="AA78" s="882" t="s">
        <v>122</v>
      </c>
      <c r="AB78" s="879" t="str">
        <f t="shared" si="31"/>
        <v/>
      </c>
      <c r="AC78" s="882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338</v>
      </c>
      <c r="F79" s="879" t="str">
        <f t="shared" si="20"/>
        <v/>
      </c>
      <c r="G79" s="332" t="s">
        <v>122</v>
      </c>
      <c r="H79" s="879" t="str">
        <f t="shared" si="21"/>
        <v/>
      </c>
      <c r="I79" s="332" t="s">
        <v>122</v>
      </c>
      <c r="J79" s="879" t="str">
        <f t="shared" si="22"/>
        <v/>
      </c>
      <c r="K79" s="880" t="s">
        <v>122</v>
      </c>
      <c r="L79" s="879" t="str">
        <f t="shared" si="23"/>
        <v/>
      </c>
      <c r="M79" s="880" t="s">
        <v>122</v>
      </c>
      <c r="N79" s="879" t="str">
        <f t="shared" si="24"/>
        <v/>
      </c>
      <c r="O79" s="880" t="s">
        <v>122</v>
      </c>
      <c r="P79" s="879" t="str">
        <f t="shared" si="25"/>
        <v/>
      </c>
      <c r="Q79" s="880" t="s">
        <v>122</v>
      </c>
      <c r="R79" s="879" t="str">
        <f t="shared" si="26"/>
        <v/>
      </c>
      <c r="S79" s="882" t="s">
        <v>122</v>
      </c>
      <c r="T79" s="879" t="str">
        <f t="shared" si="27"/>
        <v/>
      </c>
      <c r="U79" s="882" t="s">
        <v>122</v>
      </c>
      <c r="V79" s="879" t="str">
        <f t="shared" si="28"/>
        <v/>
      </c>
      <c r="W79" s="882" t="s">
        <v>122</v>
      </c>
      <c r="X79" s="879" t="str">
        <f t="shared" si="29"/>
        <v/>
      </c>
      <c r="Y79" s="882" t="s">
        <v>122</v>
      </c>
      <c r="Z79" s="879" t="str">
        <f t="shared" si="30"/>
        <v/>
      </c>
      <c r="AA79" s="882" t="s">
        <v>122</v>
      </c>
      <c r="AB79" s="879" t="str">
        <f t="shared" si="31"/>
        <v/>
      </c>
      <c r="AC79" s="882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332" t="s">
        <v>122</v>
      </c>
      <c r="H80" s="879" t="str">
        <f t="shared" si="21"/>
        <v/>
      </c>
      <c r="I80" s="332" t="s">
        <v>122</v>
      </c>
      <c r="J80" s="879" t="str">
        <f t="shared" si="22"/>
        <v/>
      </c>
      <c r="K80" s="880" t="s">
        <v>122</v>
      </c>
      <c r="L80" s="879" t="str">
        <f t="shared" si="23"/>
        <v/>
      </c>
      <c r="M80" s="880" t="s">
        <v>122</v>
      </c>
      <c r="N80" s="879" t="str">
        <f t="shared" si="24"/>
        <v/>
      </c>
      <c r="O80" s="880" t="s">
        <v>122</v>
      </c>
      <c r="P80" s="879" t="str">
        <f t="shared" si="25"/>
        <v/>
      </c>
      <c r="Q80" s="880" t="s">
        <v>122</v>
      </c>
      <c r="R80" s="879" t="str">
        <f t="shared" si="26"/>
        <v/>
      </c>
      <c r="S80" s="882" t="s">
        <v>122</v>
      </c>
      <c r="T80" s="879" t="str">
        <f t="shared" si="27"/>
        <v/>
      </c>
      <c r="U80" s="882" t="s">
        <v>122</v>
      </c>
      <c r="V80" s="879" t="str">
        <f t="shared" si="28"/>
        <v/>
      </c>
      <c r="W80" s="882" t="s">
        <v>122</v>
      </c>
      <c r="X80" s="879" t="str">
        <f t="shared" si="29"/>
        <v/>
      </c>
      <c r="Y80" s="882" t="s">
        <v>122</v>
      </c>
      <c r="Z80" s="879" t="str">
        <f t="shared" si="30"/>
        <v/>
      </c>
      <c r="AA80" s="882" t="s">
        <v>122</v>
      </c>
      <c r="AB80" s="879" t="str">
        <f t="shared" si="31"/>
        <v/>
      </c>
      <c r="AC80" s="882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88</v>
      </c>
      <c r="E81" s="27" t="s">
        <v>104</v>
      </c>
      <c r="F81" s="878">
        <f t="shared" si="20"/>
        <v>21</v>
      </c>
      <c r="G81" s="332">
        <v>21</v>
      </c>
      <c r="H81" s="879">
        <f t="shared" si="21"/>
        <v>31</v>
      </c>
      <c r="I81" s="332">
        <v>31</v>
      </c>
      <c r="J81" s="881">
        <f t="shared" si="22"/>
        <v>37</v>
      </c>
      <c r="K81" s="880">
        <v>37</v>
      </c>
      <c r="L81" s="879">
        <f t="shared" si="23"/>
        <v>32</v>
      </c>
      <c r="M81" s="880">
        <v>32</v>
      </c>
      <c r="N81" s="879">
        <f t="shared" si="24"/>
        <v>37</v>
      </c>
      <c r="O81" s="880">
        <v>37</v>
      </c>
      <c r="P81" s="879">
        <f t="shared" si="25"/>
        <v>36</v>
      </c>
      <c r="Q81" s="880">
        <v>36</v>
      </c>
      <c r="R81" s="879">
        <f t="shared" si="26"/>
        <v>26</v>
      </c>
      <c r="S81" s="882">
        <v>26</v>
      </c>
      <c r="T81" s="879">
        <f t="shared" si="27"/>
        <v>26</v>
      </c>
      <c r="U81" s="882">
        <v>26</v>
      </c>
      <c r="V81" s="879">
        <f t="shared" si="28"/>
        <v>31</v>
      </c>
      <c r="W81" s="882">
        <v>31</v>
      </c>
      <c r="X81" s="879">
        <f t="shared" si="29"/>
        <v>35</v>
      </c>
      <c r="Y81" s="882">
        <v>35</v>
      </c>
      <c r="Z81" s="879">
        <f t="shared" si="30"/>
        <v>24</v>
      </c>
      <c r="AA81" s="882">
        <v>24</v>
      </c>
      <c r="AB81" s="879">
        <f t="shared" si="31"/>
        <v>29</v>
      </c>
      <c r="AC81" s="882">
        <v>29</v>
      </c>
      <c r="AD81" s="75">
        <f ca="1">OFFSET(J81,0,1)</f>
        <v>37</v>
      </c>
      <c r="AE81" s="76">
        <f ca="1">OFFSET(F81,0,1)</f>
        <v>21</v>
      </c>
      <c r="AF81" s="122">
        <f>AVERAGE(F81:AC81)</f>
        <v>30.416666666666668</v>
      </c>
      <c r="AG81" s="1004">
        <f t="shared" ca="1" si="32"/>
        <v>37</v>
      </c>
      <c r="AH81" s="1005"/>
      <c r="AI81" s="1006">
        <f t="shared" ca="1" si="33"/>
        <v>21</v>
      </c>
      <c r="AJ81" s="1005"/>
      <c r="AK81" s="1088">
        <f t="shared" si="34"/>
        <v>30.416666666666668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3.5999999999999997E-2</v>
      </c>
      <c r="G82" s="284">
        <v>3.5999999999999997E-2</v>
      </c>
      <c r="H82" s="287">
        <f t="shared" si="21"/>
        <v>9.7000000000000003E-2</v>
      </c>
      <c r="I82" s="284">
        <v>9.7000000000000003E-2</v>
      </c>
      <c r="J82" s="283">
        <f t="shared" si="22"/>
        <v>0.05</v>
      </c>
      <c r="K82" s="285">
        <v>0.05</v>
      </c>
      <c r="L82" s="283">
        <f t="shared" si="23"/>
        <v>4.8000000000000001E-2</v>
      </c>
      <c r="M82" s="285">
        <v>4.8000000000000001E-2</v>
      </c>
      <c r="N82" s="283">
        <f t="shared" si="24"/>
        <v>3.1E-2</v>
      </c>
      <c r="O82" s="285">
        <v>3.1E-2</v>
      </c>
      <c r="P82" s="283">
        <f t="shared" si="25"/>
        <v>3.5000000000000003E-2</v>
      </c>
      <c r="Q82" s="285">
        <v>3.5000000000000003E-2</v>
      </c>
      <c r="R82" s="283">
        <f t="shared" si="26"/>
        <v>2.5000000000000001E-2</v>
      </c>
      <c r="S82" s="286">
        <v>2.5000000000000001E-2</v>
      </c>
      <c r="T82" s="899">
        <f t="shared" si="27"/>
        <v>2.3E-2</v>
      </c>
      <c r="U82" s="286">
        <v>2.3E-2</v>
      </c>
      <c r="V82" s="283">
        <f t="shared" si="28"/>
        <v>4.9000000000000002E-2</v>
      </c>
      <c r="W82" s="286">
        <v>4.9000000000000002E-2</v>
      </c>
      <c r="X82" s="283">
        <f t="shared" si="29"/>
        <v>6.7000000000000004E-2</v>
      </c>
      <c r="Y82" s="286">
        <v>6.7000000000000004E-2</v>
      </c>
      <c r="Z82" s="283">
        <f t="shared" si="30"/>
        <v>4.8000000000000001E-2</v>
      </c>
      <c r="AA82" s="286">
        <v>4.8000000000000001E-2</v>
      </c>
      <c r="AB82" s="283">
        <f t="shared" si="31"/>
        <v>5.6000000000000001E-2</v>
      </c>
      <c r="AC82" s="286">
        <v>5.6000000000000001E-2</v>
      </c>
      <c r="AD82" s="182">
        <f ca="1">OFFSET(H82,0,1)</f>
        <v>9.7000000000000003E-2</v>
      </c>
      <c r="AE82" s="119">
        <f ca="1">OFFSET(T82,0,1)</f>
        <v>2.3E-2</v>
      </c>
      <c r="AF82" s="119">
        <f>AVERAGE(F82:AC82)</f>
        <v>4.7083333333333345E-2</v>
      </c>
      <c r="AG82" s="1007">
        <f t="shared" ca="1" si="32"/>
        <v>9.7000000000000003E-2</v>
      </c>
      <c r="AH82" s="1008"/>
      <c r="AI82" s="1084">
        <f t="shared" ca="1" si="33"/>
        <v>2.3E-2</v>
      </c>
      <c r="AJ82" s="1008"/>
      <c r="AK82" s="1084">
        <f t="shared" si="34"/>
        <v>4.7083333333333345E-2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231" t="s">
        <v>122</v>
      </c>
      <c r="H83" s="230" t="str">
        <f t="shared" si="21"/>
        <v/>
      </c>
      <c r="I83" s="231" t="s">
        <v>122</v>
      </c>
      <c r="J83" s="230" t="str">
        <f t="shared" si="22"/>
        <v/>
      </c>
      <c r="K83" s="233" t="s">
        <v>122</v>
      </c>
      <c r="L83" s="232">
        <f t="shared" si="23"/>
        <v>3.1</v>
      </c>
      <c r="M83" s="233">
        <v>3.1</v>
      </c>
      <c r="N83" s="230" t="str">
        <f t="shared" si="24"/>
        <v/>
      </c>
      <c r="O83" s="233" t="s">
        <v>122</v>
      </c>
      <c r="P83" s="230" t="str">
        <f t="shared" si="25"/>
        <v/>
      </c>
      <c r="Q83" s="233" t="s">
        <v>122</v>
      </c>
      <c r="R83" s="230" t="str">
        <f t="shared" si="26"/>
        <v/>
      </c>
      <c r="S83" s="234" t="s">
        <v>122</v>
      </c>
      <c r="T83" s="230" t="str">
        <f t="shared" si="27"/>
        <v/>
      </c>
      <c r="U83" s="234" t="s">
        <v>122</v>
      </c>
      <c r="V83" s="230" t="str">
        <f t="shared" si="28"/>
        <v/>
      </c>
      <c r="W83" s="234" t="s">
        <v>122</v>
      </c>
      <c r="X83" s="230" t="str">
        <f t="shared" si="29"/>
        <v/>
      </c>
      <c r="Y83" s="234" t="s">
        <v>122</v>
      </c>
      <c r="Z83" s="230" t="str">
        <f t="shared" si="30"/>
        <v/>
      </c>
      <c r="AA83" s="234" t="s">
        <v>122</v>
      </c>
      <c r="AB83" s="230" t="str">
        <f t="shared" si="31"/>
        <v/>
      </c>
      <c r="AC83" s="234" t="s">
        <v>122</v>
      </c>
      <c r="AD83" s="204">
        <f ca="1">OFFSET(L83,0,1)</f>
        <v>3.1</v>
      </c>
      <c r="AE83" s="121" t="s">
        <v>122</v>
      </c>
      <c r="AF83" s="121" t="s">
        <v>122</v>
      </c>
      <c r="AG83" s="1085">
        <f t="shared" ca="1" si="32"/>
        <v>3.1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284" t="s">
        <v>122</v>
      </c>
      <c r="H84" s="283" t="str">
        <f t="shared" si="21"/>
        <v/>
      </c>
      <c r="I84" s="284" t="s">
        <v>122</v>
      </c>
      <c r="J84" s="283" t="str">
        <f t="shared" si="22"/>
        <v/>
      </c>
      <c r="K84" s="285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285" t="s">
        <v>122</v>
      </c>
      <c r="P84" s="283" t="str">
        <f t="shared" si="25"/>
        <v/>
      </c>
      <c r="Q84" s="285" t="s">
        <v>122</v>
      </c>
      <c r="R84" s="283" t="str">
        <f t="shared" si="26"/>
        <v/>
      </c>
      <c r="S84" s="286" t="s">
        <v>122</v>
      </c>
      <c r="T84" s="283" t="str">
        <f t="shared" si="27"/>
        <v/>
      </c>
      <c r="U84" s="286" t="s">
        <v>122</v>
      </c>
      <c r="V84" s="283" t="str">
        <f t="shared" si="28"/>
        <v/>
      </c>
      <c r="W84" s="286" t="s">
        <v>122</v>
      </c>
      <c r="X84" s="283" t="str">
        <f t="shared" si="29"/>
        <v/>
      </c>
      <c r="Y84" s="286" t="s">
        <v>122</v>
      </c>
      <c r="Z84" s="283" t="str">
        <f t="shared" si="30"/>
        <v/>
      </c>
      <c r="AA84" s="286" t="s">
        <v>122</v>
      </c>
      <c r="AB84" s="283" t="str">
        <f t="shared" si="31"/>
        <v/>
      </c>
      <c r="AC84" s="28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125</v>
      </c>
      <c r="E85" s="181" t="s">
        <v>104</v>
      </c>
      <c r="F85" s="283" t="str">
        <f t="shared" si="20"/>
        <v/>
      </c>
      <c r="G85" s="284" t="s">
        <v>122</v>
      </c>
      <c r="H85" s="283" t="str">
        <f t="shared" si="21"/>
        <v/>
      </c>
      <c r="I85" s="284" t="s">
        <v>122</v>
      </c>
      <c r="J85" s="283" t="str">
        <f t="shared" si="22"/>
        <v/>
      </c>
      <c r="K85" s="285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285" t="s">
        <v>122</v>
      </c>
      <c r="P85" s="283" t="str">
        <f t="shared" si="25"/>
        <v/>
      </c>
      <c r="Q85" s="285" t="s">
        <v>122</v>
      </c>
      <c r="R85" s="283" t="str">
        <f t="shared" si="26"/>
        <v/>
      </c>
      <c r="S85" s="286" t="s">
        <v>122</v>
      </c>
      <c r="T85" s="283" t="str">
        <f t="shared" si="27"/>
        <v/>
      </c>
      <c r="U85" s="286" t="s">
        <v>122</v>
      </c>
      <c r="V85" s="283" t="str">
        <f t="shared" si="28"/>
        <v/>
      </c>
      <c r="W85" s="286" t="s">
        <v>122</v>
      </c>
      <c r="X85" s="283" t="str">
        <f t="shared" si="29"/>
        <v/>
      </c>
      <c r="Y85" s="286" t="s">
        <v>122</v>
      </c>
      <c r="Z85" s="283" t="str">
        <f t="shared" si="30"/>
        <v/>
      </c>
      <c r="AA85" s="286" t="s">
        <v>122</v>
      </c>
      <c r="AB85" s="283" t="str">
        <f t="shared" si="31"/>
        <v/>
      </c>
      <c r="AC85" s="28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231" t="s">
        <v>122</v>
      </c>
      <c r="H86" s="230" t="str">
        <f t="shared" si="21"/>
        <v/>
      </c>
      <c r="I86" s="231" t="s">
        <v>122</v>
      </c>
      <c r="J86" s="230" t="str">
        <f t="shared" si="22"/>
        <v/>
      </c>
      <c r="K86" s="233" t="s">
        <v>122</v>
      </c>
      <c r="L86" s="232">
        <f t="shared" si="23"/>
        <v>5.9</v>
      </c>
      <c r="M86" s="233">
        <v>5.9</v>
      </c>
      <c r="N86" s="230" t="str">
        <f t="shared" si="24"/>
        <v/>
      </c>
      <c r="O86" s="233" t="s">
        <v>122</v>
      </c>
      <c r="P86" s="230" t="str">
        <f t="shared" si="25"/>
        <v/>
      </c>
      <c r="Q86" s="233" t="s">
        <v>122</v>
      </c>
      <c r="R86" s="230" t="str">
        <f t="shared" si="26"/>
        <v/>
      </c>
      <c r="S86" s="234" t="s">
        <v>122</v>
      </c>
      <c r="T86" s="230" t="str">
        <f t="shared" si="27"/>
        <v/>
      </c>
      <c r="U86" s="234" t="s">
        <v>122</v>
      </c>
      <c r="V86" s="230" t="str">
        <f t="shared" si="28"/>
        <v/>
      </c>
      <c r="W86" s="234" t="s">
        <v>122</v>
      </c>
      <c r="X86" s="230" t="str">
        <f t="shared" si="29"/>
        <v/>
      </c>
      <c r="Y86" s="234" t="s">
        <v>122</v>
      </c>
      <c r="Z86" s="230" t="str">
        <f t="shared" si="30"/>
        <v/>
      </c>
      <c r="AA86" s="234" t="s">
        <v>122</v>
      </c>
      <c r="AB86" s="230" t="str">
        <f t="shared" si="31"/>
        <v/>
      </c>
      <c r="AC86" s="234" t="s">
        <v>122</v>
      </c>
      <c r="AD86" s="204">
        <f ca="1">OFFSET(L86,0,1)</f>
        <v>5.9</v>
      </c>
      <c r="AE86" s="121" t="s">
        <v>122</v>
      </c>
      <c r="AF86" s="121" t="s">
        <v>122</v>
      </c>
      <c r="AG86" s="1085">
        <f t="shared" ca="1" si="32"/>
        <v>5.9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94</v>
      </c>
      <c r="E87" s="27" t="s">
        <v>220</v>
      </c>
      <c r="F87" s="879" t="str">
        <f t="shared" si="20"/>
        <v/>
      </c>
      <c r="G87" s="332" t="s">
        <v>122</v>
      </c>
      <c r="H87" s="879" t="str">
        <f t="shared" si="21"/>
        <v/>
      </c>
      <c r="I87" s="332" t="s">
        <v>122</v>
      </c>
      <c r="J87" s="879" t="str">
        <f t="shared" si="22"/>
        <v/>
      </c>
      <c r="K87" s="880" t="s">
        <v>122</v>
      </c>
      <c r="L87" s="881">
        <f t="shared" si="23"/>
        <v>3</v>
      </c>
      <c r="M87" s="880">
        <v>3</v>
      </c>
      <c r="N87" s="879" t="str">
        <f t="shared" si="24"/>
        <v/>
      </c>
      <c r="O87" s="880" t="s">
        <v>122</v>
      </c>
      <c r="P87" s="879" t="str">
        <f t="shared" si="25"/>
        <v/>
      </c>
      <c r="Q87" s="880" t="s">
        <v>122</v>
      </c>
      <c r="R87" s="879" t="str">
        <f t="shared" si="26"/>
        <v/>
      </c>
      <c r="S87" s="882" t="s">
        <v>122</v>
      </c>
      <c r="T87" s="879" t="str">
        <f t="shared" si="27"/>
        <v/>
      </c>
      <c r="U87" s="882" t="s">
        <v>122</v>
      </c>
      <c r="V87" s="879" t="str">
        <f t="shared" si="28"/>
        <v/>
      </c>
      <c r="W87" s="882" t="s">
        <v>122</v>
      </c>
      <c r="X87" s="879" t="str">
        <f t="shared" si="29"/>
        <v/>
      </c>
      <c r="Y87" s="882" t="s">
        <v>122</v>
      </c>
      <c r="Z87" s="879" t="str">
        <f t="shared" si="30"/>
        <v/>
      </c>
      <c r="AA87" s="882" t="s">
        <v>122</v>
      </c>
      <c r="AB87" s="879" t="str">
        <f t="shared" si="31"/>
        <v/>
      </c>
      <c r="AC87" s="882" t="s">
        <v>122</v>
      </c>
      <c r="AD87" s="75">
        <f ca="1">OFFSET(L87,0,1)</f>
        <v>3</v>
      </c>
      <c r="AE87" s="76" t="s">
        <v>122</v>
      </c>
      <c r="AF87" s="76" t="s">
        <v>122</v>
      </c>
      <c r="AG87" s="1004">
        <f t="shared" ca="1" si="32"/>
        <v>3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8">
        <f t="shared" si="20"/>
        <v>57</v>
      </c>
      <c r="G88" s="332">
        <v>57</v>
      </c>
      <c r="H88" s="879">
        <f t="shared" si="21"/>
        <v>82</v>
      </c>
      <c r="I88" s="332">
        <v>82</v>
      </c>
      <c r="J88" s="881">
        <f t="shared" si="22"/>
        <v>111</v>
      </c>
      <c r="K88" s="880">
        <v>111</v>
      </c>
      <c r="L88" s="879">
        <f t="shared" si="23"/>
        <v>110</v>
      </c>
      <c r="M88" s="880">
        <v>110</v>
      </c>
      <c r="N88" s="879">
        <f t="shared" si="24"/>
        <v>104</v>
      </c>
      <c r="O88" s="880">
        <v>104</v>
      </c>
      <c r="P88" s="879">
        <f t="shared" si="25"/>
        <v>96</v>
      </c>
      <c r="Q88" s="880">
        <v>96</v>
      </c>
      <c r="R88" s="879">
        <f t="shared" si="26"/>
        <v>76</v>
      </c>
      <c r="S88" s="882">
        <v>76</v>
      </c>
      <c r="T88" s="879">
        <f t="shared" si="27"/>
        <v>72</v>
      </c>
      <c r="U88" s="882">
        <v>72</v>
      </c>
      <c r="V88" s="879">
        <f t="shared" si="28"/>
        <v>81</v>
      </c>
      <c r="W88" s="882">
        <v>81</v>
      </c>
      <c r="X88" s="879">
        <f t="shared" si="29"/>
        <v>101</v>
      </c>
      <c r="Y88" s="882">
        <v>101</v>
      </c>
      <c r="Z88" s="879">
        <f t="shared" si="30"/>
        <v>81</v>
      </c>
      <c r="AA88" s="882">
        <v>81</v>
      </c>
      <c r="AB88" s="879">
        <f t="shared" si="31"/>
        <v>88</v>
      </c>
      <c r="AC88" s="882">
        <v>88</v>
      </c>
      <c r="AD88" s="75">
        <f ca="1">OFFSET(J88,0,1)</f>
        <v>111</v>
      </c>
      <c r="AE88" s="76">
        <f ca="1">OFFSET(F88,0,1)</f>
        <v>57</v>
      </c>
      <c r="AF88" s="122">
        <f>AVERAGE(F88:AC88)</f>
        <v>88.25</v>
      </c>
      <c r="AG88" s="1004">
        <f t="shared" ca="1" si="32"/>
        <v>111</v>
      </c>
      <c r="AH88" s="1005"/>
      <c r="AI88" s="1006">
        <f t="shared" ca="1" si="33"/>
        <v>57</v>
      </c>
      <c r="AJ88" s="1005"/>
      <c r="AK88" s="1088">
        <f t="shared" si="34"/>
        <v>88.25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9</v>
      </c>
      <c r="G89" s="231">
        <v>9</v>
      </c>
      <c r="H89" s="232">
        <f t="shared" si="21"/>
        <v>9.9</v>
      </c>
      <c r="I89" s="231">
        <v>9.9</v>
      </c>
      <c r="J89" s="230">
        <f t="shared" si="22"/>
        <v>5.3</v>
      </c>
      <c r="K89" s="233">
        <v>5.3</v>
      </c>
      <c r="L89" s="230">
        <f t="shared" si="23"/>
        <v>5.2</v>
      </c>
      <c r="M89" s="233">
        <v>5.2</v>
      </c>
      <c r="N89" s="235">
        <f t="shared" si="24"/>
        <v>2.2999999999999998</v>
      </c>
      <c r="O89" s="233">
        <v>2.2999999999999998</v>
      </c>
      <c r="P89" s="230">
        <f t="shared" si="25"/>
        <v>5.7</v>
      </c>
      <c r="Q89" s="233">
        <v>5.7</v>
      </c>
      <c r="R89" s="230">
        <f t="shared" si="26"/>
        <v>9.4</v>
      </c>
      <c r="S89" s="234">
        <v>9.4</v>
      </c>
      <c r="T89" s="230">
        <f t="shared" si="27"/>
        <v>7</v>
      </c>
      <c r="U89" s="234">
        <v>7</v>
      </c>
      <c r="V89" s="230">
        <f t="shared" si="28"/>
        <v>2.2999999999999998</v>
      </c>
      <c r="W89" s="234">
        <v>2.2999999999999998</v>
      </c>
      <c r="X89" s="230">
        <f t="shared" si="29"/>
        <v>3.2</v>
      </c>
      <c r="Y89" s="234">
        <v>3.2</v>
      </c>
      <c r="Z89" s="230">
        <f t="shared" si="30"/>
        <v>8.8000000000000007</v>
      </c>
      <c r="AA89" s="234">
        <v>8.8000000000000007</v>
      </c>
      <c r="AB89" s="230">
        <f t="shared" si="31"/>
        <v>4.9000000000000004</v>
      </c>
      <c r="AC89" s="234">
        <v>4.9000000000000004</v>
      </c>
      <c r="AD89" s="204">
        <f ca="1">OFFSET(H89,0,1)</f>
        <v>9.9</v>
      </c>
      <c r="AE89" s="121">
        <f ca="1">OFFSET(N89,0,1)</f>
        <v>2.2999999999999998</v>
      </c>
      <c r="AF89" s="121">
        <f>AVERAGE(F89:AC89)</f>
        <v>6.0833333333333348</v>
      </c>
      <c r="AG89" s="1085">
        <f t="shared" ca="1" si="32"/>
        <v>9.9</v>
      </c>
      <c r="AH89" s="1086"/>
      <c r="AI89" s="1087">
        <f t="shared" ca="1" si="33"/>
        <v>2.2999999999999998</v>
      </c>
      <c r="AJ89" s="1086"/>
      <c r="AK89" s="1087">
        <f t="shared" si="34"/>
        <v>6.0833333333333348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1714</v>
      </c>
      <c r="E90" s="71" t="s">
        <v>220</v>
      </c>
      <c r="F90" s="235">
        <f t="shared" si="20"/>
        <v>6.8</v>
      </c>
      <c r="G90" s="231">
        <v>6.8</v>
      </c>
      <c r="H90" s="230">
        <f t="shared" si="21"/>
        <v>7</v>
      </c>
      <c r="I90" s="231">
        <v>7</v>
      </c>
      <c r="J90" s="230">
        <f t="shared" si="22"/>
        <v>6.9</v>
      </c>
      <c r="K90" s="233">
        <v>6.9</v>
      </c>
      <c r="L90" s="230">
        <f t="shared" si="23"/>
        <v>7.1</v>
      </c>
      <c r="M90" s="233">
        <v>7.1</v>
      </c>
      <c r="N90" s="232">
        <f t="shared" si="24"/>
        <v>7.3</v>
      </c>
      <c r="O90" s="233">
        <v>7.3</v>
      </c>
      <c r="P90" s="230">
        <f t="shared" si="25"/>
        <v>6.9</v>
      </c>
      <c r="Q90" s="233">
        <v>6.9</v>
      </c>
      <c r="R90" s="230">
        <f t="shared" si="26"/>
        <v>7.1</v>
      </c>
      <c r="S90" s="234">
        <v>7.1</v>
      </c>
      <c r="T90" s="230">
        <f t="shared" si="27"/>
        <v>7</v>
      </c>
      <c r="U90" s="234">
        <v>7</v>
      </c>
      <c r="V90" s="230">
        <f t="shared" si="28"/>
        <v>7</v>
      </c>
      <c r="W90" s="234">
        <v>7</v>
      </c>
      <c r="X90" s="230">
        <f t="shared" si="29"/>
        <v>7</v>
      </c>
      <c r="Y90" s="234">
        <v>7</v>
      </c>
      <c r="Z90" s="230">
        <f t="shared" si="30"/>
        <v>6.8</v>
      </c>
      <c r="AA90" s="234">
        <v>6.8</v>
      </c>
      <c r="AB90" s="230">
        <f t="shared" si="31"/>
        <v>6.8</v>
      </c>
      <c r="AC90" s="234">
        <v>6.8</v>
      </c>
      <c r="AD90" s="204">
        <f ca="1">OFFSET(N90,0,1)</f>
        <v>7.3</v>
      </c>
      <c r="AE90" s="121">
        <f ca="1">OFFSET(F90,0,1)</f>
        <v>6.8</v>
      </c>
      <c r="AF90" s="121">
        <f>AVERAGE(F90:AC90)</f>
        <v>6.9750000000000014</v>
      </c>
      <c r="AG90" s="1085">
        <f t="shared" ca="1" si="32"/>
        <v>7.3</v>
      </c>
      <c r="AH90" s="1086"/>
      <c r="AI90" s="1087">
        <f t="shared" ca="1" si="33"/>
        <v>6.8</v>
      </c>
      <c r="AJ90" s="1086"/>
      <c r="AK90" s="1087">
        <f t="shared" si="34"/>
        <v>6.9750000000000014</v>
      </c>
      <c r="AL90" s="1086"/>
      <c r="AM90" s="460">
        <f t="shared" si="19"/>
        <v>12</v>
      </c>
      <c r="AN90" s="884"/>
      <c r="AO90" s="884"/>
      <c r="AP90" s="884"/>
    </row>
    <row r="91" spans="1:42" s="72" customFormat="1" ht="12.95" customHeight="1" x14ac:dyDescent="0.15">
      <c r="A91" s="982"/>
      <c r="B91" s="328">
        <v>27</v>
      </c>
      <c r="C91" s="343"/>
      <c r="D91" s="250" t="s">
        <v>1528</v>
      </c>
      <c r="E91" s="71" t="s">
        <v>103</v>
      </c>
      <c r="F91" s="235">
        <f t="shared" si="20"/>
        <v>-3.1</v>
      </c>
      <c r="G91" s="231">
        <v>-3.1</v>
      </c>
      <c r="H91" s="230">
        <f t="shared" si="21"/>
        <v>-2.5</v>
      </c>
      <c r="I91" s="231">
        <v>-2.5</v>
      </c>
      <c r="J91" s="230">
        <f t="shared" si="22"/>
        <v>-2.5</v>
      </c>
      <c r="K91" s="233">
        <v>-2.5</v>
      </c>
      <c r="L91" s="230">
        <f t="shared" si="23"/>
        <v>-2.2999999999999998</v>
      </c>
      <c r="M91" s="233">
        <v>-2.2999999999999998</v>
      </c>
      <c r="N91" s="232">
        <f t="shared" si="24"/>
        <v>-1.9</v>
      </c>
      <c r="O91" s="233">
        <v>-1.9</v>
      </c>
      <c r="P91" s="230">
        <f t="shared" si="25"/>
        <v>-2.2999999999999998</v>
      </c>
      <c r="Q91" s="233">
        <v>-2.2999999999999998</v>
      </c>
      <c r="R91" s="230">
        <f t="shared" si="26"/>
        <v>-2.5</v>
      </c>
      <c r="S91" s="234">
        <v>-2.5</v>
      </c>
      <c r="T91" s="230">
        <f t="shared" si="27"/>
        <v>-2.6</v>
      </c>
      <c r="U91" s="234">
        <v>-2.6</v>
      </c>
      <c r="V91" s="230">
        <f t="shared" si="28"/>
        <v>-2.6</v>
      </c>
      <c r="W91" s="234">
        <v>-2.6</v>
      </c>
      <c r="X91" s="230">
        <f t="shared" si="29"/>
        <v>-2.5</v>
      </c>
      <c r="Y91" s="234">
        <v>-2.5</v>
      </c>
      <c r="Z91" s="230">
        <f t="shared" si="30"/>
        <v>-3.1</v>
      </c>
      <c r="AA91" s="234">
        <v>-3.1</v>
      </c>
      <c r="AB91" s="230">
        <f t="shared" si="31"/>
        <v>-3</v>
      </c>
      <c r="AC91" s="234">
        <v>-3</v>
      </c>
      <c r="AD91" s="204">
        <f ca="1">OFFSET(N91,0,1)</f>
        <v>-1.9</v>
      </c>
      <c r="AE91" s="121">
        <f ca="1">OFFSET(F91,0,1)</f>
        <v>-3.1</v>
      </c>
      <c r="AF91" s="121">
        <f>AVERAGE(F91:AC91)</f>
        <v>-2.5750000000000006</v>
      </c>
      <c r="AG91" s="1085">
        <f t="shared" ca="1" si="32"/>
        <v>-1.9</v>
      </c>
      <c r="AH91" s="1086"/>
      <c r="AI91" s="1087">
        <f t="shared" ca="1" si="33"/>
        <v>-3.1</v>
      </c>
      <c r="AJ91" s="1086"/>
      <c r="AK91" s="1087">
        <f t="shared" si="34"/>
        <v>-2.5750000000000006</v>
      </c>
      <c r="AL91" s="1086"/>
      <c r="AM91" s="460">
        <f t="shared" si="19"/>
        <v>12</v>
      </c>
      <c r="AN91" s="884"/>
      <c r="AO91" s="884"/>
      <c r="AP91" s="884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107</v>
      </c>
      <c r="F92" s="879" t="str">
        <f t="shared" si="20"/>
        <v/>
      </c>
      <c r="G92" s="332" t="s">
        <v>122</v>
      </c>
      <c r="H92" s="881">
        <f t="shared" si="21"/>
        <v>30000</v>
      </c>
      <c r="I92" s="332">
        <v>30000</v>
      </c>
      <c r="J92" s="879" t="str">
        <f t="shared" si="22"/>
        <v/>
      </c>
      <c r="K92" s="880" t="s">
        <v>122</v>
      </c>
      <c r="L92" s="878">
        <f t="shared" si="23"/>
        <v>8300</v>
      </c>
      <c r="M92" s="880">
        <v>8300</v>
      </c>
      <c r="N92" s="879" t="str">
        <f t="shared" si="24"/>
        <v/>
      </c>
      <c r="O92" s="880" t="s">
        <v>122</v>
      </c>
      <c r="P92" s="879" t="str">
        <f t="shared" si="25"/>
        <v/>
      </c>
      <c r="Q92" s="880" t="s">
        <v>122</v>
      </c>
      <c r="R92" s="879">
        <f t="shared" si="26"/>
        <v>19000</v>
      </c>
      <c r="S92" s="882">
        <v>19000</v>
      </c>
      <c r="T92" s="879" t="str">
        <f t="shared" si="27"/>
        <v/>
      </c>
      <c r="U92" s="882" t="s">
        <v>122</v>
      </c>
      <c r="V92" s="879" t="str">
        <f t="shared" si="28"/>
        <v/>
      </c>
      <c r="W92" s="882" t="s">
        <v>122</v>
      </c>
      <c r="X92" s="879" t="str">
        <f t="shared" si="29"/>
        <v/>
      </c>
      <c r="Y92" s="882" t="s">
        <v>122</v>
      </c>
      <c r="Z92" s="879">
        <f t="shared" si="30"/>
        <v>8600</v>
      </c>
      <c r="AA92" s="882">
        <v>8600</v>
      </c>
      <c r="AB92" s="879" t="str">
        <f t="shared" si="31"/>
        <v/>
      </c>
      <c r="AC92" s="882" t="s">
        <v>122</v>
      </c>
      <c r="AD92" s="75">
        <f ca="1">OFFSET(H92,0,1)</f>
        <v>30000</v>
      </c>
      <c r="AE92" s="76">
        <f ca="1">OFFSET(L92,0,1)</f>
        <v>8300</v>
      </c>
      <c r="AF92" s="122">
        <f>AVERAGE(F92:AC92)</f>
        <v>16475</v>
      </c>
      <c r="AG92" s="1004">
        <f t="shared" ca="1" si="32"/>
        <v>30000</v>
      </c>
      <c r="AH92" s="1005"/>
      <c r="AI92" s="1006">
        <f t="shared" ca="1" si="33"/>
        <v>8300</v>
      </c>
      <c r="AJ92" s="1005"/>
      <c r="AK92" s="1088">
        <f t="shared" si="34"/>
        <v>16475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284" t="s">
        <v>122</v>
      </c>
      <c r="H93" s="283" t="str">
        <f t="shared" si="21"/>
        <v/>
      </c>
      <c r="I93" s="284" t="s">
        <v>122</v>
      </c>
      <c r="J93" s="283" t="str">
        <f t="shared" si="22"/>
        <v/>
      </c>
      <c r="K93" s="285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285" t="s">
        <v>122</v>
      </c>
      <c r="P93" s="283" t="str">
        <f t="shared" si="25"/>
        <v/>
      </c>
      <c r="Q93" s="285" t="s">
        <v>122</v>
      </c>
      <c r="R93" s="283" t="str">
        <f t="shared" si="26"/>
        <v/>
      </c>
      <c r="S93" s="286" t="s">
        <v>122</v>
      </c>
      <c r="T93" s="283" t="str">
        <f t="shared" si="27"/>
        <v/>
      </c>
      <c r="U93" s="286" t="s">
        <v>122</v>
      </c>
      <c r="V93" s="283" t="str">
        <f t="shared" si="28"/>
        <v/>
      </c>
      <c r="W93" s="286" t="s">
        <v>122</v>
      </c>
      <c r="X93" s="283" t="str">
        <f t="shared" si="29"/>
        <v/>
      </c>
      <c r="Y93" s="286" t="s">
        <v>122</v>
      </c>
      <c r="Z93" s="283" t="str">
        <f t="shared" si="30"/>
        <v/>
      </c>
      <c r="AA93" s="286" t="s">
        <v>122</v>
      </c>
      <c r="AB93" s="283" t="str">
        <f t="shared" si="31"/>
        <v/>
      </c>
      <c r="AC93" s="2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0.16</v>
      </c>
      <c r="G94" s="912">
        <v>0.16</v>
      </c>
      <c r="H94" s="913">
        <f t="shared" si="21"/>
        <v>0.22</v>
      </c>
      <c r="I94" s="912">
        <v>0.22</v>
      </c>
      <c r="J94" s="911">
        <f t="shared" si="22"/>
        <v>0.08</v>
      </c>
      <c r="K94" s="914">
        <v>0.08</v>
      </c>
      <c r="L94" s="911">
        <f t="shared" si="23"/>
        <v>0.1</v>
      </c>
      <c r="M94" s="914">
        <v>0.1</v>
      </c>
      <c r="N94" s="911">
        <f t="shared" si="24"/>
        <v>0.09</v>
      </c>
      <c r="O94" s="914">
        <v>0.09</v>
      </c>
      <c r="P94" s="911">
        <f t="shared" si="25"/>
        <v>7.0000000000000007E-2</v>
      </c>
      <c r="Q94" s="914">
        <v>7.0000000000000007E-2</v>
      </c>
      <c r="R94" s="911">
        <f t="shared" si="26"/>
        <v>0.14000000000000001</v>
      </c>
      <c r="S94" s="915">
        <v>0.14000000000000001</v>
      </c>
      <c r="T94" s="911">
        <f t="shared" si="27"/>
        <v>0.17</v>
      </c>
      <c r="U94" s="915">
        <v>0.17</v>
      </c>
      <c r="V94" s="911">
        <f t="shared" si="28"/>
        <v>0.05</v>
      </c>
      <c r="W94" s="915">
        <v>0.05</v>
      </c>
      <c r="X94" s="916">
        <f t="shared" si="29"/>
        <v>0.04</v>
      </c>
      <c r="Y94" s="915">
        <v>0.04</v>
      </c>
      <c r="Z94" s="911">
        <f t="shared" si="30"/>
        <v>0.13</v>
      </c>
      <c r="AA94" s="915">
        <v>0.13</v>
      </c>
      <c r="AB94" s="911">
        <f t="shared" si="31"/>
        <v>0.11</v>
      </c>
      <c r="AC94" s="915">
        <v>0.11</v>
      </c>
      <c r="AD94" s="255">
        <f ca="1">OFFSET(H94,0,1)</f>
        <v>0.22</v>
      </c>
      <c r="AE94" s="263">
        <f ca="1">OFFSET(X94,0,1)</f>
        <v>0.04</v>
      </c>
      <c r="AF94" s="263">
        <f>AVERAGE(F94:AC94)</f>
        <v>0.11333333333333333</v>
      </c>
      <c r="AG94" s="1093">
        <f t="shared" ca="1" si="32"/>
        <v>0.22</v>
      </c>
      <c r="AH94" s="1094"/>
      <c r="AI94" s="1095">
        <f t="shared" ca="1" si="33"/>
        <v>0.04</v>
      </c>
      <c r="AJ94" s="1094"/>
      <c r="AK94" s="1095">
        <f t="shared" si="34"/>
        <v>0.11333333333333333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368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122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117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1705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 t="s">
        <v>140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>
        <f t="shared" si="26"/>
        <v>0.02</v>
      </c>
      <c r="S97" s="272" t="s">
        <v>140</v>
      </c>
      <c r="T97" s="269">
        <f t="shared" si="27"/>
        <v>0.02</v>
      </c>
      <c r="U97" s="272" t="s">
        <v>140</v>
      </c>
      <c r="V97" s="269">
        <f t="shared" si="28"/>
        <v>0.02</v>
      </c>
      <c r="W97" s="272" t="s">
        <v>140</v>
      </c>
      <c r="X97" s="269">
        <f t="shared" si="29"/>
        <v>0.03</v>
      </c>
      <c r="Y97" s="272">
        <v>0.03</v>
      </c>
      <c r="Z97" s="269">
        <f t="shared" si="30"/>
        <v>0.02</v>
      </c>
      <c r="AA97" s="272" t="s">
        <v>140</v>
      </c>
      <c r="AB97" s="900">
        <f t="shared" si="31"/>
        <v>0.06</v>
      </c>
      <c r="AC97" s="272">
        <v>0.06</v>
      </c>
      <c r="AD97" s="194">
        <f ca="1">OFFSET(AB97,0,1)</f>
        <v>0.06</v>
      </c>
      <c r="AE97" s="120" t="str">
        <f ca="1">OFFSET(F97,0,1)</f>
        <v>&lt;0.02</v>
      </c>
      <c r="AF97" s="120">
        <f t="shared" ref="AF97:AF109" si="35">AVERAGE(F97:AC97)</f>
        <v>2.7142857142857142E-2</v>
      </c>
      <c r="AG97" s="1090">
        <f t="shared" ca="1" si="32"/>
        <v>0.06</v>
      </c>
      <c r="AH97" s="1091"/>
      <c r="AI97" s="1092" t="str">
        <f t="shared" ca="1" si="33"/>
        <v>&lt;0.02</v>
      </c>
      <c r="AJ97" s="1091"/>
      <c r="AK97" s="1092">
        <f t="shared" si="34"/>
        <v>2.7142857142857142E-2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98</v>
      </c>
      <c r="E98" s="277" t="s">
        <v>104</v>
      </c>
      <c r="F98" s="235">
        <f t="shared" si="20"/>
        <v>0.5</v>
      </c>
      <c r="G98" s="231" t="s">
        <v>148</v>
      </c>
      <c r="H98" s="232">
        <f t="shared" si="21"/>
        <v>0.8</v>
      </c>
      <c r="I98" s="231">
        <v>0.8</v>
      </c>
      <c r="J98" s="230">
        <f t="shared" si="22"/>
        <v>0.5</v>
      </c>
      <c r="K98" s="233" t="s">
        <v>148</v>
      </c>
      <c r="L98" s="230">
        <f t="shared" si="23"/>
        <v>0.6</v>
      </c>
      <c r="M98" s="233">
        <v>0.6</v>
      </c>
      <c r="N98" s="230">
        <f t="shared" si="24"/>
        <v>0.6</v>
      </c>
      <c r="O98" s="233">
        <v>0.6</v>
      </c>
      <c r="P98" s="230">
        <f t="shared" si="25"/>
        <v>0.5</v>
      </c>
      <c r="Q98" s="233" t="s">
        <v>148</v>
      </c>
      <c r="R98" s="230">
        <f t="shared" si="26"/>
        <v>0.8</v>
      </c>
      <c r="S98" s="234">
        <v>0.8</v>
      </c>
      <c r="T98" s="230">
        <f t="shared" si="27"/>
        <v>0.8</v>
      </c>
      <c r="U98" s="234">
        <v>0.8</v>
      </c>
      <c r="V98" s="230">
        <f t="shared" si="28"/>
        <v>0.5</v>
      </c>
      <c r="W98" s="234" t="s">
        <v>148</v>
      </c>
      <c r="X98" s="230">
        <f t="shared" si="29"/>
        <v>0.5</v>
      </c>
      <c r="Y98" s="234" t="s">
        <v>148</v>
      </c>
      <c r="Z98" s="230">
        <f t="shared" si="30"/>
        <v>0.5</v>
      </c>
      <c r="AA98" s="234" t="s">
        <v>148</v>
      </c>
      <c r="AB98" s="230">
        <f t="shared" si="31"/>
        <v>0.5</v>
      </c>
      <c r="AC98" s="234" t="s">
        <v>148</v>
      </c>
      <c r="AD98" s="204">
        <f ca="1">OFFSET(H98,0,1)</f>
        <v>0.8</v>
      </c>
      <c r="AE98" s="121" t="str">
        <f ca="1">OFFSET(F98,0,1)</f>
        <v>&lt;0.5</v>
      </c>
      <c r="AF98" s="121">
        <f t="shared" si="35"/>
        <v>0.62941176470588234</v>
      </c>
      <c r="AG98" s="1085">
        <f t="shared" ca="1" si="32"/>
        <v>0.8</v>
      </c>
      <c r="AH98" s="1086"/>
      <c r="AI98" s="1087" t="str">
        <f t="shared" ca="1" si="33"/>
        <v>&lt;0.5</v>
      </c>
      <c r="AJ98" s="1086"/>
      <c r="AK98" s="1087">
        <f t="shared" si="34"/>
        <v>0.62941176470588234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114</v>
      </c>
      <c r="E99" s="181" t="s">
        <v>1715</v>
      </c>
      <c r="F99" s="899">
        <f t="shared" si="20"/>
        <v>0.12</v>
      </c>
      <c r="G99" s="284">
        <v>0.12</v>
      </c>
      <c r="H99" s="283">
        <f t="shared" si="21"/>
        <v>0.13400000000000001</v>
      </c>
      <c r="I99" s="284">
        <v>0.13400000000000001</v>
      </c>
      <c r="J99" s="283">
        <f t="shared" si="22"/>
        <v>0.18099999999999999</v>
      </c>
      <c r="K99" s="285">
        <v>0.18099999999999999</v>
      </c>
      <c r="L99" s="283">
        <f t="shared" si="23"/>
        <v>0.33</v>
      </c>
      <c r="M99" s="285">
        <v>0.33</v>
      </c>
      <c r="N99" s="283">
        <f t="shared" si="24"/>
        <v>0.128</v>
      </c>
      <c r="O99" s="285">
        <v>0.128</v>
      </c>
      <c r="P99" s="283">
        <f t="shared" si="25"/>
        <v>0.25</v>
      </c>
      <c r="Q99" s="285">
        <v>0.25</v>
      </c>
      <c r="R99" s="283">
        <f t="shared" si="26"/>
        <v>0.33</v>
      </c>
      <c r="S99" s="286">
        <v>0.33</v>
      </c>
      <c r="T99" s="287">
        <f t="shared" si="27"/>
        <v>0.33200000000000002</v>
      </c>
      <c r="U99" s="286">
        <v>0.33200000000000002</v>
      </c>
      <c r="V99" s="283">
        <f t="shared" si="28"/>
        <v>0.13200000000000001</v>
      </c>
      <c r="W99" s="286">
        <v>0.13200000000000001</v>
      </c>
      <c r="X99" s="283">
        <f t="shared" si="29"/>
        <v>0.12</v>
      </c>
      <c r="Y99" s="286">
        <v>0.12</v>
      </c>
      <c r="Z99" s="283">
        <f t="shared" si="30"/>
        <v>0.154</v>
      </c>
      <c r="AA99" s="286">
        <v>0.154</v>
      </c>
      <c r="AB99" s="283">
        <f t="shared" si="31"/>
        <v>0.17299999999999999</v>
      </c>
      <c r="AC99" s="286">
        <v>0.17299999999999999</v>
      </c>
      <c r="AD99" s="182">
        <f ca="1">OFFSET(T99,0,1)</f>
        <v>0.33200000000000002</v>
      </c>
      <c r="AE99" s="119">
        <f ca="1">OFFSET(F99,0,1)</f>
        <v>0.12</v>
      </c>
      <c r="AF99" s="119">
        <f t="shared" si="35"/>
        <v>0.19866666666666669</v>
      </c>
      <c r="AG99" s="1007">
        <f t="shared" ca="1" si="32"/>
        <v>0.33200000000000002</v>
      </c>
      <c r="AH99" s="1008"/>
      <c r="AI99" s="1084">
        <f t="shared" ca="1" si="33"/>
        <v>0.12</v>
      </c>
      <c r="AJ99" s="1008"/>
      <c r="AK99" s="1084">
        <f t="shared" si="34"/>
        <v>0.19866666666666669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411</v>
      </c>
      <c r="E100" s="1" t="s">
        <v>104</v>
      </c>
      <c r="F100" s="879">
        <f t="shared" si="20"/>
        <v>10</v>
      </c>
      <c r="G100" s="332">
        <v>10</v>
      </c>
      <c r="H100" s="879">
        <f t="shared" si="21"/>
        <v>6</v>
      </c>
      <c r="I100" s="332">
        <v>6</v>
      </c>
      <c r="J100" s="879">
        <f t="shared" si="22"/>
        <v>7</v>
      </c>
      <c r="K100" s="880">
        <v>7</v>
      </c>
      <c r="L100" s="879">
        <f t="shared" si="23"/>
        <v>7</v>
      </c>
      <c r="M100" s="880">
        <v>7</v>
      </c>
      <c r="N100" s="881">
        <f t="shared" si="24"/>
        <v>12</v>
      </c>
      <c r="O100" s="880">
        <v>12</v>
      </c>
      <c r="P100" s="879">
        <f t="shared" si="25"/>
        <v>6</v>
      </c>
      <c r="Q100" s="880">
        <v>6</v>
      </c>
      <c r="R100" s="879">
        <f t="shared" si="26"/>
        <v>8</v>
      </c>
      <c r="S100" s="882">
        <v>8</v>
      </c>
      <c r="T100" s="879">
        <f t="shared" si="27"/>
        <v>5</v>
      </c>
      <c r="U100" s="882">
        <v>5</v>
      </c>
      <c r="V100" s="878">
        <f t="shared" si="28"/>
        <v>2</v>
      </c>
      <c r="W100" s="882">
        <v>2</v>
      </c>
      <c r="X100" s="879">
        <f t="shared" si="29"/>
        <v>2</v>
      </c>
      <c r="Y100" s="882">
        <v>2</v>
      </c>
      <c r="Z100" s="879">
        <f t="shared" si="30"/>
        <v>7</v>
      </c>
      <c r="AA100" s="882">
        <v>7</v>
      </c>
      <c r="AB100" s="879">
        <f t="shared" si="31"/>
        <v>4</v>
      </c>
      <c r="AC100" s="882">
        <v>4</v>
      </c>
      <c r="AD100" s="75">
        <f ca="1">OFFSET(N100,0,1)</f>
        <v>12</v>
      </c>
      <c r="AE100" s="76">
        <f ca="1">OFFSET(V100,0,1)</f>
        <v>2</v>
      </c>
      <c r="AF100" s="122">
        <f t="shared" si="35"/>
        <v>6.333333333333333</v>
      </c>
      <c r="AG100" s="1004">
        <f t="shared" ca="1" si="32"/>
        <v>12</v>
      </c>
      <c r="AH100" s="1005"/>
      <c r="AI100" s="1006">
        <f t="shared" ca="1" si="33"/>
        <v>2</v>
      </c>
      <c r="AJ100" s="1005"/>
      <c r="AK100" s="1088">
        <f t="shared" si="34"/>
        <v>6.333333333333333</v>
      </c>
      <c r="AL100" s="1089"/>
      <c r="AM100" s="460">
        <f t="shared" si="19"/>
        <v>12</v>
      </c>
      <c r="AN100" s="355"/>
      <c r="AO100" s="355"/>
      <c r="AP100" s="355"/>
    </row>
    <row r="101" spans="1:42" s="21" customFormat="1" ht="12.95" customHeight="1" x14ac:dyDescent="0.15">
      <c r="A101" s="1118"/>
      <c r="B101" s="1119"/>
      <c r="C101" s="4"/>
      <c r="D101" s="3" t="s">
        <v>68</v>
      </c>
      <c r="E101" s="1" t="s">
        <v>104</v>
      </c>
      <c r="F101" s="879" t="str">
        <f t="shared" si="20"/>
        <v/>
      </c>
      <c r="G101" s="332" t="s">
        <v>122</v>
      </c>
      <c r="H101" s="879" t="str">
        <f t="shared" si="21"/>
        <v/>
      </c>
      <c r="I101" s="332" t="s">
        <v>122</v>
      </c>
      <c r="J101" s="879" t="str">
        <f t="shared" si="22"/>
        <v/>
      </c>
      <c r="K101" s="880" t="s">
        <v>122</v>
      </c>
      <c r="L101" s="881">
        <f t="shared" si="23"/>
        <v>3</v>
      </c>
      <c r="M101" s="880">
        <v>3</v>
      </c>
      <c r="N101" s="879" t="str">
        <f t="shared" si="24"/>
        <v/>
      </c>
      <c r="O101" s="880" t="s">
        <v>122</v>
      </c>
      <c r="P101" s="879" t="str">
        <f t="shared" si="25"/>
        <v/>
      </c>
      <c r="Q101" s="880" t="s">
        <v>122</v>
      </c>
      <c r="R101" s="879" t="str">
        <f t="shared" si="26"/>
        <v/>
      </c>
      <c r="S101" s="882" t="s">
        <v>122</v>
      </c>
      <c r="T101" s="879" t="str">
        <f t="shared" si="27"/>
        <v/>
      </c>
      <c r="U101" s="882" t="s">
        <v>122</v>
      </c>
      <c r="V101" s="879" t="str">
        <f t="shared" si="28"/>
        <v/>
      </c>
      <c r="W101" s="882" t="s">
        <v>122</v>
      </c>
      <c r="X101" s="879" t="str">
        <f t="shared" si="29"/>
        <v/>
      </c>
      <c r="Y101" s="882" t="s">
        <v>122</v>
      </c>
      <c r="Z101" s="879" t="str">
        <f t="shared" si="30"/>
        <v/>
      </c>
      <c r="AA101" s="882" t="s">
        <v>122</v>
      </c>
      <c r="AB101" s="879" t="str">
        <f t="shared" si="31"/>
        <v/>
      </c>
      <c r="AC101" s="882" t="s">
        <v>122</v>
      </c>
      <c r="AD101" s="75">
        <f ca="1">OFFSET(L101,0,1)</f>
        <v>3</v>
      </c>
      <c r="AE101" s="76" t="s">
        <v>122</v>
      </c>
      <c r="AF101" s="76" t="s">
        <v>122</v>
      </c>
      <c r="AG101" s="1004">
        <f t="shared" ca="1" si="32"/>
        <v>3</v>
      </c>
      <c r="AH101" s="1005"/>
      <c r="AI101" s="1006" t="str">
        <f t="shared" si="33"/>
        <v>-</v>
      </c>
      <c r="AJ101" s="1005"/>
      <c r="AK101" s="1006" t="str">
        <f t="shared" si="34"/>
        <v>-</v>
      </c>
      <c r="AL101" s="1005"/>
      <c r="AM101" s="460">
        <f t="shared" si="19"/>
        <v>1</v>
      </c>
      <c r="AN101" s="355"/>
      <c r="AO101" s="355"/>
      <c r="AP101" s="355"/>
    </row>
    <row r="102" spans="1:42" s="72" customFormat="1" ht="12.95" customHeight="1" x14ac:dyDescent="0.15">
      <c r="A102" s="1118"/>
      <c r="B102" s="1119"/>
      <c r="C102" s="276"/>
      <c r="D102" s="70" t="s">
        <v>1716</v>
      </c>
      <c r="E102" s="71" t="s">
        <v>104</v>
      </c>
      <c r="F102" s="230">
        <f t="shared" si="20"/>
        <v>10.6</v>
      </c>
      <c r="G102" s="231">
        <v>10.6</v>
      </c>
      <c r="H102" s="230">
        <f t="shared" si="21"/>
        <v>9</v>
      </c>
      <c r="I102" s="231">
        <v>9</v>
      </c>
      <c r="J102" s="230">
        <f t="shared" si="22"/>
        <v>8</v>
      </c>
      <c r="K102" s="233">
        <v>8</v>
      </c>
      <c r="L102" s="230">
        <f t="shared" si="23"/>
        <v>7.6</v>
      </c>
      <c r="M102" s="233">
        <v>7.6</v>
      </c>
      <c r="N102" s="235">
        <f t="shared" si="24"/>
        <v>6.8</v>
      </c>
      <c r="O102" s="233">
        <v>6.8</v>
      </c>
      <c r="P102" s="230">
        <f t="shared" si="25"/>
        <v>7.2</v>
      </c>
      <c r="Q102" s="233">
        <v>7.2</v>
      </c>
      <c r="R102" s="230">
        <f t="shared" si="26"/>
        <v>9.1999999999999993</v>
      </c>
      <c r="S102" s="234">
        <v>9.1999999999999993</v>
      </c>
      <c r="T102" s="230">
        <f t="shared" si="27"/>
        <v>9.1999999999999993</v>
      </c>
      <c r="U102" s="234">
        <v>9.1999999999999993</v>
      </c>
      <c r="V102" s="230">
        <f t="shared" si="28"/>
        <v>11.4</v>
      </c>
      <c r="W102" s="234">
        <v>11.4</v>
      </c>
      <c r="X102" s="230">
        <f t="shared" si="29"/>
        <v>11.8</v>
      </c>
      <c r="Y102" s="234">
        <v>11.8</v>
      </c>
      <c r="Z102" s="232">
        <f t="shared" si="30"/>
        <v>12.1</v>
      </c>
      <c r="AA102" s="234">
        <v>12.1</v>
      </c>
      <c r="AB102" s="230">
        <f t="shared" si="31"/>
        <v>12</v>
      </c>
      <c r="AC102" s="234">
        <v>12</v>
      </c>
      <c r="AD102" s="204">
        <f ca="1">OFFSET(Z102,0,1)</f>
        <v>12.1</v>
      </c>
      <c r="AE102" s="121">
        <f ca="1">OFFSET(N102,0,1)</f>
        <v>6.8</v>
      </c>
      <c r="AF102" s="121">
        <f t="shared" si="35"/>
        <v>9.5750000000000011</v>
      </c>
      <c r="AG102" s="1085">
        <f t="shared" ca="1" si="32"/>
        <v>12.1</v>
      </c>
      <c r="AH102" s="1086"/>
      <c r="AI102" s="1087">
        <f t="shared" ca="1" si="33"/>
        <v>6.8</v>
      </c>
      <c r="AJ102" s="1086"/>
      <c r="AK102" s="1087">
        <f t="shared" si="34"/>
        <v>9.5750000000000011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231" t="s">
        <v>122</v>
      </c>
      <c r="H103" s="230" t="str">
        <f t="shared" si="21"/>
        <v/>
      </c>
      <c r="I103" s="231" t="s">
        <v>122</v>
      </c>
      <c r="J103" s="230" t="str">
        <f t="shared" si="22"/>
        <v/>
      </c>
      <c r="K103" s="233" t="s">
        <v>122</v>
      </c>
      <c r="L103" s="232">
        <f t="shared" si="23"/>
        <v>1</v>
      </c>
      <c r="M103" s="233" t="s">
        <v>149</v>
      </c>
      <c r="N103" s="230" t="str">
        <f t="shared" si="24"/>
        <v/>
      </c>
      <c r="O103" s="233" t="s">
        <v>122</v>
      </c>
      <c r="P103" s="230" t="str">
        <f t="shared" si="25"/>
        <v/>
      </c>
      <c r="Q103" s="233" t="s">
        <v>122</v>
      </c>
      <c r="R103" s="230" t="str">
        <f t="shared" si="26"/>
        <v/>
      </c>
      <c r="S103" s="234" t="s">
        <v>122</v>
      </c>
      <c r="T103" s="230" t="str">
        <f t="shared" si="27"/>
        <v/>
      </c>
      <c r="U103" s="234" t="s">
        <v>122</v>
      </c>
      <c r="V103" s="230" t="str">
        <f t="shared" si="28"/>
        <v/>
      </c>
      <c r="W103" s="234" t="s">
        <v>122</v>
      </c>
      <c r="X103" s="230" t="str">
        <f t="shared" si="29"/>
        <v/>
      </c>
      <c r="Y103" s="234" t="s">
        <v>122</v>
      </c>
      <c r="Z103" s="230" t="str">
        <f t="shared" si="30"/>
        <v/>
      </c>
      <c r="AA103" s="234" t="s">
        <v>122</v>
      </c>
      <c r="AB103" s="230" t="str">
        <f t="shared" si="31"/>
        <v/>
      </c>
      <c r="AC103" s="234" t="s">
        <v>122</v>
      </c>
      <c r="AD103" s="204" t="str">
        <f ca="1">OFFSET(L103,0,1)</f>
        <v>&lt;1.0</v>
      </c>
      <c r="AE103" s="121" t="s">
        <v>122</v>
      </c>
      <c r="AF103" s="121" t="s">
        <v>122</v>
      </c>
      <c r="AG103" s="1085" t="str">
        <f t="shared" ca="1" si="32"/>
        <v>&lt;1.0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>
        <f t="shared" si="19"/>
        <v>1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5">
        <f t="shared" si="20"/>
        <v>14.5</v>
      </c>
      <c r="G104" s="231">
        <v>14.5</v>
      </c>
      <c r="H104" s="230">
        <f t="shared" si="21"/>
        <v>21.6</v>
      </c>
      <c r="I104" s="231">
        <v>21.6</v>
      </c>
      <c r="J104" s="230">
        <f t="shared" si="22"/>
        <v>25.7</v>
      </c>
      <c r="K104" s="233">
        <v>25.7</v>
      </c>
      <c r="L104" s="230">
        <f t="shared" si="23"/>
        <v>21.9</v>
      </c>
      <c r="M104" s="233">
        <v>21.9</v>
      </c>
      <c r="N104" s="232">
        <f t="shared" si="24"/>
        <v>25.8</v>
      </c>
      <c r="O104" s="233">
        <v>25.8</v>
      </c>
      <c r="P104" s="230">
        <f t="shared" si="25"/>
        <v>24.4</v>
      </c>
      <c r="Q104" s="233">
        <v>24.4</v>
      </c>
      <c r="R104" s="230">
        <f t="shared" si="26"/>
        <v>17.3</v>
      </c>
      <c r="S104" s="234">
        <v>17.3</v>
      </c>
      <c r="T104" s="230">
        <f t="shared" si="27"/>
        <v>17.3</v>
      </c>
      <c r="U104" s="234">
        <v>17.3</v>
      </c>
      <c r="V104" s="230">
        <f t="shared" si="28"/>
        <v>20.6</v>
      </c>
      <c r="W104" s="234">
        <v>20.6</v>
      </c>
      <c r="X104" s="230">
        <f t="shared" si="29"/>
        <v>23.5</v>
      </c>
      <c r="Y104" s="234">
        <v>23.5</v>
      </c>
      <c r="Z104" s="230">
        <f t="shared" si="30"/>
        <v>16</v>
      </c>
      <c r="AA104" s="234">
        <v>16</v>
      </c>
      <c r="AB104" s="230">
        <f t="shared" si="31"/>
        <v>19.5</v>
      </c>
      <c r="AC104" s="234">
        <v>19.5</v>
      </c>
      <c r="AD104" s="204">
        <f ca="1">OFFSET(N104,0,1)</f>
        <v>25.8</v>
      </c>
      <c r="AE104" s="121">
        <f ca="1">OFFSET(F104,0,1)</f>
        <v>14.5</v>
      </c>
      <c r="AF104" s="121">
        <f t="shared" si="35"/>
        <v>20.675000000000004</v>
      </c>
      <c r="AG104" s="1085">
        <f t="shared" ca="1" si="32"/>
        <v>25.8</v>
      </c>
      <c r="AH104" s="1086"/>
      <c r="AI104" s="1087">
        <f t="shared" ca="1" si="33"/>
        <v>14.5</v>
      </c>
      <c r="AJ104" s="1086"/>
      <c r="AK104" s="1087">
        <f t="shared" si="34"/>
        <v>20.675000000000004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5">
        <f t="shared" si="20"/>
        <v>6.6</v>
      </c>
      <c r="G105" s="231">
        <v>6.6</v>
      </c>
      <c r="H105" s="230">
        <f t="shared" si="21"/>
        <v>9.1999999999999993</v>
      </c>
      <c r="I105" s="231">
        <v>9.1999999999999993</v>
      </c>
      <c r="J105" s="230">
        <f t="shared" si="22"/>
        <v>11.2</v>
      </c>
      <c r="K105" s="233">
        <v>11.2</v>
      </c>
      <c r="L105" s="230">
        <f t="shared" si="23"/>
        <v>10.1</v>
      </c>
      <c r="M105" s="233">
        <v>10.1</v>
      </c>
      <c r="N105" s="232">
        <f t="shared" si="24"/>
        <v>11.3</v>
      </c>
      <c r="O105" s="233">
        <v>11.3</v>
      </c>
      <c r="P105" s="230">
        <f t="shared" si="25"/>
        <v>11.2</v>
      </c>
      <c r="Q105" s="233">
        <v>11.2</v>
      </c>
      <c r="R105" s="230">
        <f t="shared" si="26"/>
        <v>9</v>
      </c>
      <c r="S105" s="234">
        <v>9</v>
      </c>
      <c r="T105" s="230">
        <f t="shared" si="27"/>
        <v>8.6</v>
      </c>
      <c r="U105" s="234">
        <v>8.6</v>
      </c>
      <c r="V105" s="230">
        <f t="shared" si="28"/>
        <v>10.4</v>
      </c>
      <c r="W105" s="234">
        <v>10.4</v>
      </c>
      <c r="X105" s="230">
        <f t="shared" si="29"/>
        <v>11</v>
      </c>
      <c r="Y105" s="234">
        <v>11</v>
      </c>
      <c r="Z105" s="230">
        <f t="shared" si="30"/>
        <v>8.4</v>
      </c>
      <c r="AA105" s="234">
        <v>8.4</v>
      </c>
      <c r="AB105" s="230">
        <f t="shared" si="31"/>
        <v>9.1</v>
      </c>
      <c r="AC105" s="234">
        <v>9.1</v>
      </c>
      <c r="AD105" s="204">
        <f ca="1">OFFSET(N105,0,1)</f>
        <v>11.3</v>
      </c>
      <c r="AE105" s="121">
        <f ca="1">OFFSET(F105,0,1)</f>
        <v>6.6</v>
      </c>
      <c r="AF105" s="121">
        <f t="shared" si="35"/>
        <v>9.6749999999999989</v>
      </c>
      <c r="AG105" s="1085">
        <f t="shared" ca="1" si="32"/>
        <v>11.3</v>
      </c>
      <c r="AH105" s="1086"/>
      <c r="AI105" s="1087">
        <f t="shared" ca="1" si="33"/>
        <v>6.6</v>
      </c>
      <c r="AJ105" s="1086"/>
      <c r="AK105" s="1087">
        <f t="shared" si="34"/>
        <v>9.6749999999999989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5">
        <f t="shared" si="20"/>
        <v>10</v>
      </c>
      <c r="G106" s="231">
        <v>10</v>
      </c>
      <c r="H106" s="230">
        <f t="shared" si="21"/>
        <v>12.5</v>
      </c>
      <c r="I106" s="231">
        <v>12.5</v>
      </c>
      <c r="J106" s="230">
        <f t="shared" si="22"/>
        <v>15</v>
      </c>
      <c r="K106" s="233">
        <v>15</v>
      </c>
      <c r="L106" s="230">
        <f t="shared" si="23"/>
        <v>16</v>
      </c>
      <c r="M106" s="233">
        <v>16</v>
      </c>
      <c r="N106" s="230">
        <f t="shared" si="24"/>
        <v>15</v>
      </c>
      <c r="O106" s="233">
        <v>15</v>
      </c>
      <c r="P106" s="230">
        <f t="shared" si="25"/>
        <v>16.5</v>
      </c>
      <c r="Q106" s="233">
        <v>16.5</v>
      </c>
      <c r="R106" s="230">
        <f t="shared" si="26"/>
        <v>14</v>
      </c>
      <c r="S106" s="234">
        <v>14</v>
      </c>
      <c r="T106" s="230">
        <f t="shared" si="27"/>
        <v>13</v>
      </c>
      <c r="U106" s="234">
        <v>13</v>
      </c>
      <c r="V106" s="230">
        <f t="shared" si="28"/>
        <v>15.5</v>
      </c>
      <c r="W106" s="234">
        <v>15.5</v>
      </c>
      <c r="X106" s="232">
        <f t="shared" si="29"/>
        <v>17.5</v>
      </c>
      <c r="Y106" s="234">
        <v>17.5</v>
      </c>
      <c r="Z106" s="230">
        <f t="shared" si="30"/>
        <v>12</v>
      </c>
      <c r="AA106" s="234">
        <v>12</v>
      </c>
      <c r="AB106" s="230">
        <f t="shared" si="31"/>
        <v>12</v>
      </c>
      <c r="AC106" s="234">
        <v>12</v>
      </c>
      <c r="AD106" s="204">
        <f ca="1">OFFSET(X106,0,1)</f>
        <v>17.5</v>
      </c>
      <c r="AE106" s="121">
        <f ca="1">OFFSET(F106,0,1)</f>
        <v>10</v>
      </c>
      <c r="AF106" s="121">
        <f t="shared" si="35"/>
        <v>14.083333333333334</v>
      </c>
      <c r="AG106" s="1085">
        <f t="shared" ca="1" si="32"/>
        <v>17.5</v>
      </c>
      <c r="AH106" s="1086"/>
      <c r="AI106" s="1087">
        <f t="shared" ca="1" si="33"/>
        <v>10</v>
      </c>
      <c r="AJ106" s="1086"/>
      <c r="AK106" s="1087">
        <f t="shared" si="34"/>
        <v>14.083333333333334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231" t="s">
        <v>122</v>
      </c>
      <c r="H107" s="230" t="str">
        <f t="shared" si="21"/>
        <v/>
      </c>
      <c r="I107" s="231" t="s">
        <v>122</v>
      </c>
      <c r="J107" s="230" t="str">
        <f t="shared" si="22"/>
        <v/>
      </c>
      <c r="K107" s="233" t="s">
        <v>122</v>
      </c>
      <c r="L107" s="232">
        <f t="shared" si="23"/>
        <v>14</v>
      </c>
      <c r="M107" s="233">
        <v>14</v>
      </c>
      <c r="N107" s="230" t="str">
        <f t="shared" si="24"/>
        <v/>
      </c>
      <c r="O107" s="233" t="s">
        <v>122</v>
      </c>
      <c r="P107" s="230" t="str">
        <f t="shared" si="25"/>
        <v/>
      </c>
      <c r="Q107" s="233" t="s">
        <v>122</v>
      </c>
      <c r="R107" s="230" t="str">
        <f t="shared" si="26"/>
        <v/>
      </c>
      <c r="S107" s="234" t="s">
        <v>122</v>
      </c>
      <c r="T107" s="230" t="str">
        <f t="shared" si="27"/>
        <v/>
      </c>
      <c r="U107" s="234" t="s">
        <v>122</v>
      </c>
      <c r="V107" s="230" t="str">
        <f t="shared" si="28"/>
        <v/>
      </c>
      <c r="W107" s="234" t="s">
        <v>122</v>
      </c>
      <c r="X107" s="230" t="str">
        <f t="shared" si="29"/>
        <v/>
      </c>
      <c r="Y107" s="234" t="s">
        <v>122</v>
      </c>
      <c r="Z107" s="230" t="str">
        <f t="shared" si="30"/>
        <v/>
      </c>
      <c r="AA107" s="234" t="s">
        <v>122</v>
      </c>
      <c r="AB107" s="230" t="str">
        <f t="shared" si="31"/>
        <v/>
      </c>
      <c r="AC107" s="234" t="s">
        <v>122</v>
      </c>
      <c r="AD107" s="204">
        <f ca="1">OFFSET(L107,0,1)</f>
        <v>14</v>
      </c>
      <c r="AE107" s="121" t="s">
        <v>122</v>
      </c>
      <c r="AF107" s="121" t="s">
        <v>122</v>
      </c>
      <c r="AG107" s="1085">
        <f t="shared" ca="1" si="32"/>
        <v>14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231" t="s">
        <v>122</v>
      </c>
      <c r="H108" s="230" t="str">
        <f t="shared" si="21"/>
        <v/>
      </c>
      <c r="I108" s="231" t="s">
        <v>122</v>
      </c>
      <c r="J108" s="230" t="str">
        <f t="shared" si="22"/>
        <v/>
      </c>
      <c r="K108" s="233" t="s">
        <v>122</v>
      </c>
      <c r="L108" s="232">
        <f t="shared" si="23"/>
        <v>3.5</v>
      </c>
      <c r="M108" s="233">
        <v>3.5</v>
      </c>
      <c r="N108" s="230" t="str">
        <f t="shared" si="24"/>
        <v/>
      </c>
      <c r="O108" s="233" t="s">
        <v>122</v>
      </c>
      <c r="P108" s="230" t="str">
        <f t="shared" si="25"/>
        <v/>
      </c>
      <c r="Q108" s="233" t="s">
        <v>122</v>
      </c>
      <c r="R108" s="230" t="str">
        <f t="shared" si="26"/>
        <v/>
      </c>
      <c r="S108" s="234" t="s">
        <v>122</v>
      </c>
      <c r="T108" s="230" t="str">
        <f t="shared" si="27"/>
        <v/>
      </c>
      <c r="U108" s="234" t="s">
        <v>122</v>
      </c>
      <c r="V108" s="230" t="str">
        <f t="shared" si="28"/>
        <v/>
      </c>
      <c r="W108" s="234" t="s">
        <v>122</v>
      </c>
      <c r="X108" s="230" t="str">
        <f t="shared" si="29"/>
        <v/>
      </c>
      <c r="Y108" s="234" t="s">
        <v>122</v>
      </c>
      <c r="Z108" s="230" t="str">
        <f t="shared" si="30"/>
        <v/>
      </c>
      <c r="AA108" s="234" t="s">
        <v>122</v>
      </c>
      <c r="AB108" s="230" t="str">
        <f t="shared" si="31"/>
        <v/>
      </c>
      <c r="AC108" s="234" t="s">
        <v>122</v>
      </c>
      <c r="AD108" s="204">
        <f ca="1">OFFSET(L108,0,1)</f>
        <v>3.5</v>
      </c>
      <c r="AE108" s="121" t="s">
        <v>122</v>
      </c>
      <c r="AF108" s="121" t="s">
        <v>122</v>
      </c>
      <c r="AG108" s="1085">
        <f t="shared" ca="1" si="32"/>
        <v>3.5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448</v>
      </c>
      <c r="F109" s="878">
        <f t="shared" si="20"/>
        <v>83</v>
      </c>
      <c r="G109" s="332">
        <v>83</v>
      </c>
      <c r="H109" s="879">
        <f t="shared" si="21"/>
        <v>118</v>
      </c>
      <c r="I109" s="332">
        <v>118</v>
      </c>
      <c r="J109" s="879">
        <f t="shared" si="22"/>
        <v>137</v>
      </c>
      <c r="K109" s="880">
        <v>137</v>
      </c>
      <c r="L109" s="879">
        <f t="shared" si="23"/>
        <v>120</v>
      </c>
      <c r="M109" s="880">
        <v>120</v>
      </c>
      <c r="N109" s="879">
        <f t="shared" si="24"/>
        <v>134</v>
      </c>
      <c r="O109" s="880">
        <v>134</v>
      </c>
      <c r="P109" s="879">
        <f t="shared" si="25"/>
        <v>132</v>
      </c>
      <c r="Q109" s="880">
        <v>132</v>
      </c>
      <c r="R109" s="879">
        <f t="shared" si="26"/>
        <v>108</v>
      </c>
      <c r="S109" s="882">
        <v>108</v>
      </c>
      <c r="T109" s="879">
        <f t="shared" si="27"/>
        <v>106</v>
      </c>
      <c r="U109" s="882">
        <v>106</v>
      </c>
      <c r="V109" s="879">
        <f t="shared" si="28"/>
        <v>123</v>
      </c>
      <c r="W109" s="882">
        <v>123</v>
      </c>
      <c r="X109" s="881">
        <f t="shared" si="29"/>
        <v>139</v>
      </c>
      <c r="Y109" s="882">
        <v>139</v>
      </c>
      <c r="Z109" s="879">
        <f t="shared" si="30"/>
        <v>108</v>
      </c>
      <c r="AA109" s="882">
        <v>108</v>
      </c>
      <c r="AB109" s="879">
        <f t="shared" si="31"/>
        <v>123</v>
      </c>
      <c r="AC109" s="882">
        <v>123</v>
      </c>
      <c r="AD109" s="75">
        <f ca="1">OFFSET(X109,0,1)</f>
        <v>139</v>
      </c>
      <c r="AE109" s="76">
        <f ca="1">OFFSET(F109,0,1)</f>
        <v>83</v>
      </c>
      <c r="AF109" s="122">
        <f t="shared" si="35"/>
        <v>119.25</v>
      </c>
      <c r="AG109" s="1004">
        <f t="shared" ca="1" si="32"/>
        <v>139</v>
      </c>
      <c r="AH109" s="1005"/>
      <c r="AI109" s="1006">
        <f t="shared" ca="1" si="33"/>
        <v>83</v>
      </c>
      <c r="AJ109" s="1005"/>
      <c r="AK109" s="1088">
        <f t="shared" si="34"/>
        <v>119.25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1.7999999999999999E-2</v>
      </c>
      <c r="G110" s="284">
        <v>1.7999999999999999E-2</v>
      </c>
      <c r="H110" s="283">
        <f t="shared" si="21"/>
        <v>6.3E-2</v>
      </c>
      <c r="I110" s="284">
        <v>6.3E-2</v>
      </c>
      <c r="J110" s="283">
        <f t="shared" si="22"/>
        <v>1.4E-2</v>
      </c>
      <c r="K110" s="285">
        <v>1.4E-2</v>
      </c>
      <c r="L110" s="283">
        <f t="shared" si="23"/>
        <v>2.1000000000000001E-2</v>
      </c>
      <c r="M110" s="285">
        <v>2.1000000000000001E-2</v>
      </c>
      <c r="N110" s="283">
        <f t="shared" si="24"/>
        <v>0.01</v>
      </c>
      <c r="O110" s="285">
        <v>0.01</v>
      </c>
      <c r="P110" s="283">
        <f t="shared" si="25"/>
        <v>1.4E-2</v>
      </c>
      <c r="Q110" s="285">
        <v>1.4E-2</v>
      </c>
      <c r="R110" s="899">
        <f t="shared" si="26"/>
        <v>8.0000000000000002E-3</v>
      </c>
      <c r="S110" s="286">
        <v>8.0000000000000002E-3</v>
      </c>
      <c r="T110" s="283">
        <f t="shared" si="27"/>
        <v>8.9999999999999993E-3</v>
      </c>
      <c r="U110" s="286">
        <v>8.9999999999999993E-3</v>
      </c>
      <c r="V110" s="283">
        <f t="shared" si="28"/>
        <v>4.5999999999999999E-2</v>
      </c>
      <c r="W110" s="286">
        <v>4.5999999999999999E-2</v>
      </c>
      <c r="X110" s="287">
        <f t="shared" si="29"/>
        <v>6.6000000000000003E-2</v>
      </c>
      <c r="Y110" s="286">
        <v>6.6000000000000003E-2</v>
      </c>
      <c r="Z110" s="283">
        <f t="shared" si="30"/>
        <v>4.2000000000000003E-2</v>
      </c>
      <c r="AA110" s="286">
        <v>4.2000000000000003E-2</v>
      </c>
      <c r="AB110" s="283">
        <f t="shared" si="31"/>
        <v>5.3999999999999999E-2</v>
      </c>
      <c r="AC110" s="286">
        <v>5.3999999999999999E-2</v>
      </c>
      <c r="AD110" s="182">
        <f ca="1">OFFSET(X110,0,1)</f>
        <v>6.6000000000000003E-2</v>
      </c>
      <c r="AE110" s="119">
        <f ca="1">OFFSET(R110,0,1)</f>
        <v>8.0000000000000002E-3</v>
      </c>
      <c r="AF110" s="119">
        <f>AVERAGE(F110:AC110)</f>
        <v>3.0416666666666675E-2</v>
      </c>
      <c r="AG110" s="1007">
        <f t="shared" ca="1" si="32"/>
        <v>6.6000000000000003E-2</v>
      </c>
      <c r="AH110" s="1008"/>
      <c r="AI110" s="1084">
        <f t="shared" ca="1" si="33"/>
        <v>8.0000000000000002E-3</v>
      </c>
      <c r="AJ110" s="1008"/>
      <c r="AK110" s="1084">
        <f t="shared" si="34"/>
        <v>3.0416666666666675E-2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231" t="s">
        <v>122</v>
      </c>
      <c r="H111" s="230" t="str">
        <f t="shared" si="21"/>
        <v/>
      </c>
      <c r="I111" s="231" t="s">
        <v>122</v>
      </c>
      <c r="J111" s="230" t="str">
        <f t="shared" si="22"/>
        <v/>
      </c>
      <c r="K111" s="233" t="s">
        <v>122</v>
      </c>
      <c r="L111" s="232">
        <f t="shared" si="23"/>
        <v>1.4</v>
      </c>
      <c r="M111" s="233">
        <v>1.4</v>
      </c>
      <c r="N111" s="230" t="str">
        <f t="shared" si="24"/>
        <v/>
      </c>
      <c r="O111" s="233" t="s">
        <v>122</v>
      </c>
      <c r="P111" s="230" t="str">
        <f t="shared" si="25"/>
        <v/>
      </c>
      <c r="Q111" s="233" t="s">
        <v>122</v>
      </c>
      <c r="R111" s="230" t="str">
        <f t="shared" si="26"/>
        <v/>
      </c>
      <c r="S111" s="234" t="s">
        <v>122</v>
      </c>
      <c r="T111" s="230" t="str">
        <f t="shared" si="27"/>
        <v/>
      </c>
      <c r="U111" s="234" t="s">
        <v>122</v>
      </c>
      <c r="V111" s="230" t="str">
        <f t="shared" si="28"/>
        <v/>
      </c>
      <c r="W111" s="234" t="s">
        <v>122</v>
      </c>
      <c r="X111" s="230" t="str">
        <f t="shared" si="29"/>
        <v/>
      </c>
      <c r="Y111" s="234" t="s">
        <v>122</v>
      </c>
      <c r="Z111" s="230" t="str">
        <f t="shared" si="30"/>
        <v/>
      </c>
      <c r="AA111" s="234" t="s">
        <v>122</v>
      </c>
      <c r="AB111" s="230" t="str">
        <f t="shared" si="31"/>
        <v/>
      </c>
      <c r="AC111" s="234" t="s">
        <v>122</v>
      </c>
      <c r="AD111" s="204">
        <f ca="1">OFFSET(L111,0,1)</f>
        <v>1.4</v>
      </c>
      <c r="AE111" s="121" t="s">
        <v>122</v>
      </c>
      <c r="AF111" s="121" t="s">
        <v>122</v>
      </c>
      <c r="AG111" s="1085">
        <f t="shared" ca="1" si="32"/>
        <v>1.4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284" t="s">
        <v>122</v>
      </c>
      <c r="H112" s="283" t="str">
        <f t="shared" si="21"/>
        <v/>
      </c>
      <c r="I112" s="284" t="s">
        <v>122</v>
      </c>
      <c r="J112" s="283" t="str">
        <f t="shared" si="22"/>
        <v/>
      </c>
      <c r="K112" s="285" t="s">
        <v>122</v>
      </c>
      <c r="L112" s="283" t="str">
        <f t="shared" si="23"/>
        <v/>
      </c>
      <c r="M112" s="285" t="s">
        <v>122</v>
      </c>
      <c r="N112" s="283" t="str">
        <f t="shared" si="24"/>
        <v/>
      </c>
      <c r="O112" s="285" t="s">
        <v>122</v>
      </c>
      <c r="P112" s="283" t="str">
        <f t="shared" si="25"/>
        <v/>
      </c>
      <c r="Q112" s="285" t="s">
        <v>122</v>
      </c>
      <c r="R112" s="283" t="str">
        <f t="shared" si="26"/>
        <v/>
      </c>
      <c r="S112" s="286" t="s">
        <v>122</v>
      </c>
      <c r="T112" s="283" t="str">
        <f t="shared" si="27"/>
        <v/>
      </c>
      <c r="U112" s="286" t="s">
        <v>122</v>
      </c>
      <c r="V112" s="283" t="str">
        <f t="shared" si="28"/>
        <v/>
      </c>
      <c r="W112" s="286" t="s">
        <v>122</v>
      </c>
      <c r="X112" s="287">
        <f t="shared" si="29"/>
        <v>2.3E-2</v>
      </c>
      <c r="Y112" s="286">
        <v>2.3E-2</v>
      </c>
      <c r="Z112" s="283" t="str">
        <f t="shared" si="30"/>
        <v/>
      </c>
      <c r="AA112" s="286" t="s">
        <v>122</v>
      </c>
      <c r="AB112" s="283" t="str">
        <f t="shared" si="31"/>
        <v/>
      </c>
      <c r="AC112" s="286" t="s">
        <v>122</v>
      </c>
      <c r="AD112" s="182">
        <f ca="1">OFFSET(X112,0,1)</f>
        <v>2.3E-2</v>
      </c>
      <c r="AE112" s="119" t="s">
        <v>122</v>
      </c>
      <c r="AF112" s="119" t="s">
        <v>122</v>
      </c>
      <c r="AG112" s="1007">
        <f t="shared" ca="1" si="32"/>
        <v>2.3E-2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284" t="s">
        <v>122</v>
      </c>
      <c r="H113" s="283" t="str">
        <f t="shared" si="21"/>
        <v/>
      </c>
      <c r="I113" s="284" t="s">
        <v>122</v>
      </c>
      <c r="J113" s="283" t="str">
        <f t="shared" si="22"/>
        <v/>
      </c>
      <c r="K113" s="285" t="s">
        <v>122</v>
      </c>
      <c r="L113" s="283" t="str">
        <f t="shared" si="23"/>
        <v/>
      </c>
      <c r="M113" s="285" t="s">
        <v>122</v>
      </c>
      <c r="N113" s="283" t="str">
        <f t="shared" si="24"/>
        <v/>
      </c>
      <c r="O113" s="285" t="s">
        <v>122</v>
      </c>
      <c r="P113" s="283" t="str">
        <f t="shared" si="25"/>
        <v/>
      </c>
      <c r="Q113" s="285" t="s">
        <v>122</v>
      </c>
      <c r="R113" s="283" t="str">
        <f t="shared" si="26"/>
        <v/>
      </c>
      <c r="S113" s="286" t="s">
        <v>122</v>
      </c>
      <c r="T113" s="283" t="str">
        <f t="shared" si="27"/>
        <v/>
      </c>
      <c r="U113" s="286" t="s">
        <v>122</v>
      </c>
      <c r="V113" s="283" t="str">
        <f t="shared" si="28"/>
        <v/>
      </c>
      <c r="W113" s="286" t="s">
        <v>122</v>
      </c>
      <c r="X113" s="287">
        <f t="shared" si="29"/>
        <v>7.0000000000000001E-3</v>
      </c>
      <c r="Y113" s="286">
        <v>7.0000000000000001E-3</v>
      </c>
      <c r="Z113" s="283" t="str">
        <f t="shared" si="30"/>
        <v/>
      </c>
      <c r="AA113" s="286" t="s">
        <v>122</v>
      </c>
      <c r="AB113" s="283" t="str">
        <f t="shared" si="31"/>
        <v/>
      </c>
      <c r="AC113" s="286" t="s">
        <v>122</v>
      </c>
      <c r="AD113" s="182">
        <f ca="1">OFFSET(X113,0,1)</f>
        <v>7.0000000000000001E-3</v>
      </c>
      <c r="AE113" s="119" t="s">
        <v>122</v>
      </c>
      <c r="AF113" s="119" t="s">
        <v>122</v>
      </c>
      <c r="AG113" s="1007">
        <f t="shared" ca="1" si="32"/>
        <v>7.0000000000000001E-3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284" t="s">
        <v>122</v>
      </c>
      <c r="H114" s="283" t="str">
        <f t="shared" si="21"/>
        <v/>
      </c>
      <c r="I114" s="284" t="s">
        <v>122</v>
      </c>
      <c r="J114" s="283" t="str">
        <f t="shared" si="22"/>
        <v/>
      </c>
      <c r="K114" s="285" t="s">
        <v>122</v>
      </c>
      <c r="L114" s="283" t="str">
        <f t="shared" si="23"/>
        <v/>
      </c>
      <c r="M114" s="285" t="s">
        <v>122</v>
      </c>
      <c r="N114" s="283" t="str">
        <f t="shared" si="24"/>
        <v/>
      </c>
      <c r="O114" s="285" t="s">
        <v>122</v>
      </c>
      <c r="P114" s="283" t="str">
        <f t="shared" si="25"/>
        <v/>
      </c>
      <c r="Q114" s="285" t="s">
        <v>122</v>
      </c>
      <c r="R114" s="283" t="str">
        <f t="shared" si="26"/>
        <v/>
      </c>
      <c r="S114" s="286" t="s">
        <v>122</v>
      </c>
      <c r="T114" s="283" t="str">
        <f t="shared" si="27"/>
        <v/>
      </c>
      <c r="U114" s="286" t="s">
        <v>122</v>
      </c>
      <c r="V114" s="283" t="str">
        <f t="shared" si="28"/>
        <v/>
      </c>
      <c r="W114" s="286" t="s">
        <v>122</v>
      </c>
      <c r="X114" s="287">
        <f t="shared" si="29"/>
        <v>7.0000000000000001E-3</v>
      </c>
      <c r="Y114" s="286">
        <v>7.0000000000000001E-3</v>
      </c>
      <c r="Z114" s="283" t="str">
        <f t="shared" si="30"/>
        <v/>
      </c>
      <c r="AA114" s="286" t="s">
        <v>122</v>
      </c>
      <c r="AB114" s="283" t="str">
        <f t="shared" si="31"/>
        <v/>
      </c>
      <c r="AC114" s="286" t="s">
        <v>122</v>
      </c>
      <c r="AD114" s="182">
        <f ca="1">OFFSET(X114,0,1)</f>
        <v>7.0000000000000001E-3</v>
      </c>
      <c r="AE114" s="119" t="s">
        <v>122</v>
      </c>
      <c r="AF114" s="119" t="s">
        <v>122</v>
      </c>
      <c r="AG114" s="1007">
        <f t="shared" ca="1" si="32"/>
        <v>7.0000000000000001E-3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284" t="s">
        <v>122</v>
      </c>
      <c r="H115" s="283" t="str">
        <f t="shared" si="21"/>
        <v/>
      </c>
      <c r="I115" s="284" t="s">
        <v>122</v>
      </c>
      <c r="J115" s="283" t="str">
        <f t="shared" si="22"/>
        <v/>
      </c>
      <c r="K115" s="285" t="s">
        <v>122</v>
      </c>
      <c r="L115" s="283" t="str">
        <f t="shared" si="23"/>
        <v/>
      </c>
      <c r="M115" s="285" t="s">
        <v>122</v>
      </c>
      <c r="N115" s="283" t="str">
        <f t="shared" si="24"/>
        <v/>
      </c>
      <c r="O115" s="285" t="s">
        <v>122</v>
      </c>
      <c r="P115" s="283" t="str">
        <f t="shared" si="25"/>
        <v/>
      </c>
      <c r="Q115" s="285" t="s">
        <v>122</v>
      </c>
      <c r="R115" s="283" t="str">
        <f t="shared" si="26"/>
        <v/>
      </c>
      <c r="S115" s="286" t="s">
        <v>122</v>
      </c>
      <c r="T115" s="283" t="str">
        <f t="shared" si="27"/>
        <v/>
      </c>
      <c r="U115" s="286" t="s">
        <v>122</v>
      </c>
      <c r="V115" s="283" t="str">
        <f t="shared" si="28"/>
        <v/>
      </c>
      <c r="W115" s="286" t="s">
        <v>122</v>
      </c>
      <c r="X115" s="287">
        <f t="shared" si="29"/>
        <v>8.0000000000000002E-3</v>
      </c>
      <c r="Y115" s="286">
        <v>8.0000000000000002E-3</v>
      </c>
      <c r="Z115" s="283" t="str">
        <f t="shared" si="30"/>
        <v/>
      </c>
      <c r="AA115" s="286" t="s">
        <v>122</v>
      </c>
      <c r="AB115" s="283" t="str">
        <f t="shared" si="31"/>
        <v/>
      </c>
      <c r="AC115" s="286" t="s">
        <v>122</v>
      </c>
      <c r="AD115" s="182">
        <f ca="1">OFFSET(X115,0,1)</f>
        <v>8.0000000000000002E-3</v>
      </c>
      <c r="AE115" s="119" t="s">
        <v>122</v>
      </c>
      <c r="AF115" s="119" t="s">
        <v>122</v>
      </c>
      <c r="AG115" s="1007">
        <f t="shared" ca="1" si="32"/>
        <v>8.0000000000000002E-3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284" t="s">
        <v>122</v>
      </c>
      <c r="H116" s="283" t="str">
        <f t="shared" si="21"/>
        <v/>
      </c>
      <c r="I116" s="284" t="s">
        <v>122</v>
      </c>
      <c r="J116" s="283" t="str">
        <f t="shared" si="22"/>
        <v/>
      </c>
      <c r="K116" s="285" t="s">
        <v>122</v>
      </c>
      <c r="L116" s="283" t="str">
        <f t="shared" si="23"/>
        <v/>
      </c>
      <c r="M116" s="285" t="s">
        <v>122</v>
      </c>
      <c r="N116" s="283" t="str">
        <f t="shared" si="24"/>
        <v/>
      </c>
      <c r="O116" s="285" t="s">
        <v>122</v>
      </c>
      <c r="P116" s="283" t="str">
        <f t="shared" si="25"/>
        <v/>
      </c>
      <c r="Q116" s="285" t="s">
        <v>122</v>
      </c>
      <c r="R116" s="283" t="str">
        <f t="shared" si="26"/>
        <v/>
      </c>
      <c r="S116" s="286" t="s">
        <v>122</v>
      </c>
      <c r="T116" s="283" t="str">
        <f t="shared" si="27"/>
        <v/>
      </c>
      <c r="U116" s="286" t="s">
        <v>122</v>
      </c>
      <c r="V116" s="283" t="str">
        <f t="shared" si="28"/>
        <v/>
      </c>
      <c r="W116" s="286" t="s">
        <v>122</v>
      </c>
      <c r="X116" s="287">
        <f t="shared" si="29"/>
        <v>1E-3</v>
      </c>
      <c r="Y116" s="286">
        <v>1E-3</v>
      </c>
      <c r="Z116" s="283" t="str">
        <f t="shared" si="30"/>
        <v/>
      </c>
      <c r="AA116" s="286" t="s">
        <v>122</v>
      </c>
      <c r="AB116" s="283" t="str">
        <f t="shared" si="31"/>
        <v/>
      </c>
      <c r="AC116" s="286" t="s">
        <v>122</v>
      </c>
      <c r="AD116" s="182">
        <f ca="1">OFFSET(X116,0,1)</f>
        <v>1E-3</v>
      </c>
      <c r="AE116" s="119" t="s">
        <v>122</v>
      </c>
      <c r="AF116" s="119" t="s">
        <v>122</v>
      </c>
      <c r="AG116" s="1078">
        <f t="shared" ca="1" si="32"/>
        <v>1E-3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I90:AJ90"/>
    <mergeCell ref="AK90:AL90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1029" priority="205" rank="1"/>
    <cfRule type="top10" dxfId="1028" priority="206" bottom="1" rank="1"/>
  </conditionalFormatting>
  <conditionalFormatting sqref="F12 H12 J12 L12 N12 P12 R12 T12 V12 X12 Z12 AB12">
    <cfRule type="top10" dxfId="1027" priority="203" rank="1"/>
    <cfRule type="top10" dxfId="1026" priority="204" bottom="1" rank="1"/>
  </conditionalFormatting>
  <conditionalFormatting sqref="F13 H13 J13 L13 N13 P13 R13 T13 V13 X13 Z13 AB13">
    <cfRule type="top10" dxfId="1025" priority="201" rank="1"/>
    <cfRule type="top10" dxfId="1024" priority="202" bottom="1" rank="1"/>
  </conditionalFormatting>
  <conditionalFormatting sqref="F14 H14 J14 L14 N14 P14 R14 T14 V14 X14 Z14 AB14">
    <cfRule type="top10" dxfId="1023" priority="199" rank="1"/>
    <cfRule type="top10" dxfId="1022" priority="200" bottom="1" rank="1"/>
  </conditionalFormatting>
  <conditionalFormatting sqref="F15 H15 J15 L15 N15 P15 R15 T15 V15 X15 Z15 AB15">
    <cfRule type="top10" dxfId="1021" priority="197" rank="1"/>
    <cfRule type="top10" dxfId="1020" priority="198" bottom="1" rank="1"/>
  </conditionalFormatting>
  <conditionalFormatting sqref="F16 H16 J16 L16 N16 P16 R16 T16 V16 X16 Z16 AB16">
    <cfRule type="top10" dxfId="1019" priority="195" rank="1"/>
    <cfRule type="top10" dxfId="1018" priority="196" bottom="1" rank="1"/>
  </conditionalFormatting>
  <conditionalFormatting sqref="F17 H17 J17 L17 N17 P17 R17 T17 V17 X17 Z17 AB17">
    <cfRule type="top10" dxfId="1017" priority="193" rank="1"/>
    <cfRule type="top10" dxfId="1016" priority="194" bottom="1" rank="1"/>
  </conditionalFormatting>
  <conditionalFormatting sqref="F18 H18 J18 L18 N18 P18 R18 T18 V18 X18 Z18 AB18">
    <cfRule type="top10" dxfId="1015" priority="191" rank="1"/>
    <cfRule type="top10" dxfId="1014" priority="192" bottom="1" rank="1"/>
  </conditionalFormatting>
  <conditionalFormatting sqref="F19 H19 J19 L19 N19 P19 R19 T19 V19 X19 Z19 AB19">
    <cfRule type="top10" dxfId="1013" priority="189" rank="1"/>
    <cfRule type="top10" dxfId="1012" priority="190" bottom="1" rank="1"/>
  </conditionalFormatting>
  <conditionalFormatting sqref="F20 H20 J20 L20 N20 P20 R20 T20 V20 X20 Z20 AB20">
    <cfRule type="top10" dxfId="1011" priority="187" rank="1"/>
    <cfRule type="top10" dxfId="1010" priority="188" bottom="1" rank="1"/>
  </conditionalFormatting>
  <conditionalFormatting sqref="F21 H21 J21 L21 N21 P21 R21 T21 V21 X21 Z21 AB21">
    <cfRule type="top10" dxfId="1009" priority="185" rank="1"/>
    <cfRule type="top10" dxfId="1008" priority="186" bottom="1" rank="1"/>
  </conditionalFormatting>
  <conditionalFormatting sqref="F22 H22 J22 L22 N22 P22 R22 T22 V22 X22 Z22 AB22">
    <cfRule type="top10" dxfId="1007" priority="183" rank="1"/>
    <cfRule type="top10" dxfId="1006" priority="184" bottom="1" rank="1"/>
  </conditionalFormatting>
  <conditionalFormatting sqref="F23 H23 J23 L23 N23 P23 R23 T23 V23 X23 Z23 AB23">
    <cfRule type="top10" dxfId="1005" priority="181" rank="1"/>
    <cfRule type="top10" dxfId="1004" priority="182" bottom="1" rank="1"/>
  </conditionalFormatting>
  <conditionalFormatting sqref="F24 H24 J24 L24 N24 P24 R24 T24 V24 X24 Z24 AB24">
    <cfRule type="top10" dxfId="1003" priority="179" rank="1"/>
    <cfRule type="top10" dxfId="1002" priority="180" bottom="1" rank="1"/>
  </conditionalFormatting>
  <conditionalFormatting sqref="F25 H25 J25 L25 N25 P25 R25 T25 V25 X25 Z25 AB25">
    <cfRule type="top10" dxfId="1001" priority="177" rank="1"/>
    <cfRule type="top10" dxfId="1000" priority="178" bottom="1" rank="1"/>
  </conditionalFormatting>
  <conditionalFormatting sqref="F26 H26 J26 L26 N26 P26 R26 T26 V26 X26 Z26 AB26">
    <cfRule type="top10" dxfId="999" priority="175" rank="1"/>
    <cfRule type="top10" dxfId="998" priority="176" bottom="1" rank="1"/>
  </conditionalFormatting>
  <conditionalFormatting sqref="F27 H27 J27 L27 N27 P27 R27 T27 V27 X27 Z27 AB27">
    <cfRule type="top10" dxfId="997" priority="173" rank="1"/>
    <cfRule type="top10" dxfId="996" priority="174" bottom="1" rank="1"/>
  </conditionalFormatting>
  <conditionalFormatting sqref="F28 H28 J28 L28 N28 P28 R28 T28 V28 X28 Z28 AB28">
    <cfRule type="top10" dxfId="995" priority="171" rank="1"/>
    <cfRule type="top10" dxfId="994" priority="172" bottom="1" rank="1"/>
  </conditionalFormatting>
  <conditionalFormatting sqref="F29 H29 J29 L29 N29 P29 R29 T29 V29 X29 Z29 AB29">
    <cfRule type="top10" dxfId="993" priority="169" rank="1"/>
    <cfRule type="top10" dxfId="992" priority="170" bottom="1" rank="1"/>
  </conditionalFormatting>
  <conditionalFormatting sqref="F30 H30 J30 L30 N30 P30 R30 T30 V30 X30 Z30 AB30">
    <cfRule type="top10" dxfId="991" priority="167" rank="1"/>
    <cfRule type="top10" dxfId="990" priority="168" bottom="1" rank="1"/>
  </conditionalFormatting>
  <conditionalFormatting sqref="F31 H31 J31 L31 N31 P31 R31 T31 V31 X31 Z31 AB31">
    <cfRule type="top10" dxfId="989" priority="165" rank="1"/>
    <cfRule type="top10" dxfId="988" priority="166" bottom="1" rank="1"/>
  </conditionalFormatting>
  <conditionalFormatting sqref="F32 H32 J32 L32 N32 P32 R32 T32 V32 X32 Z32 AB32">
    <cfRule type="top10" dxfId="987" priority="163" rank="1"/>
    <cfRule type="top10" dxfId="986" priority="164" bottom="1" rank="1"/>
  </conditionalFormatting>
  <conditionalFormatting sqref="F33 H33 J33 L33 N33 P33 R33 T33 V33 X33 Z33 AB33">
    <cfRule type="top10" dxfId="985" priority="161" rank="1"/>
    <cfRule type="top10" dxfId="984" priority="162" bottom="1" rank="1"/>
  </conditionalFormatting>
  <conditionalFormatting sqref="F34 H34 J34 L34 N34 P34 R34 T34 V34 X34 Z34 AB34">
    <cfRule type="top10" dxfId="983" priority="159" rank="1"/>
    <cfRule type="top10" dxfId="982" priority="160" bottom="1" rank="1"/>
  </conditionalFormatting>
  <conditionalFormatting sqref="F35 H35 J35 L35 N35 P35 R35 T35 V35 X35 Z35 AB35">
    <cfRule type="top10" dxfId="981" priority="157" rank="1"/>
    <cfRule type="top10" dxfId="980" priority="158" bottom="1" rank="1"/>
  </conditionalFormatting>
  <conditionalFormatting sqref="F36 H36 J36 L36 N36 P36 R36 T36 V36 X36 Z36 AB36">
    <cfRule type="top10" dxfId="979" priority="155" rank="1"/>
    <cfRule type="top10" dxfId="978" priority="156" bottom="1" rank="1"/>
  </conditionalFormatting>
  <conditionalFormatting sqref="F37 H37 J37 L37 N37 P37 R37 T37 V37 X37 Z37 AB37">
    <cfRule type="top10" dxfId="977" priority="153" rank="1"/>
    <cfRule type="top10" dxfId="976" priority="154" bottom="1" rank="1"/>
  </conditionalFormatting>
  <conditionalFormatting sqref="F38 H38 J38 L38 N38 P38 R38 T38 V38 X38 Z38 AB38">
    <cfRule type="top10" dxfId="975" priority="151" rank="1"/>
    <cfRule type="top10" dxfId="974" priority="152" bottom="1" rank="1"/>
  </conditionalFormatting>
  <conditionalFormatting sqref="F39 H39 J39 L39 N39 P39 R39 T39 V39 X39 Z39 AB39">
    <cfRule type="top10" dxfId="973" priority="149" rank="1"/>
    <cfRule type="top10" dxfId="972" priority="150" bottom="1" rank="1"/>
  </conditionalFormatting>
  <conditionalFormatting sqref="F40 H40 J40 L40 N40 P40 R40 T40 V40 X40 Z40 AB40">
    <cfRule type="top10" dxfId="971" priority="147" rank="1"/>
    <cfRule type="top10" dxfId="970" priority="148" bottom="1" rank="1"/>
  </conditionalFormatting>
  <conditionalFormatting sqref="F41 H41 J41 L41 N41 P41 R41 T41 V41 X41 Z41 AB41">
    <cfRule type="top10" dxfId="969" priority="145" rank="1"/>
    <cfRule type="top10" dxfId="968" priority="146" bottom="1" rank="1"/>
  </conditionalFormatting>
  <conditionalFormatting sqref="F42 H42 J42 L42 N42 P42 R42 T42 V42 X42 Z42 AB42">
    <cfRule type="top10" dxfId="967" priority="143" rank="1"/>
    <cfRule type="top10" dxfId="966" priority="144" bottom="1" rank="1"/>
  </conditionalFormatting>
  <conditionalFormatting sqref="F43 H43 J43 L43 N43 P43 R43 T43 V43 X43 Z43 AB43">
    <cfRule type="top10" dxfId="965" priority="141" rank="1"/>
    <cfRule type="top10" dxfId="964" priority="142" bottom="1" rank="1"/>
  </conditionalFormatting>
  <conditionalFormatting sqref="F44 H44 J44 L44 N44 P44 R44 T44 V44 X44 Z44 AB44">
    <cfRule type="top10" dxfId="963" priority="139" rank="1"/>
    <cfRule type="top10" dxfId="962" priority="140" bottom="1" rank="1"/>
  </conditionalFormatting>
  <conditionalFormatting sqref="F45 H45 J45 L45 N45 P45 R45 T45 V45 X45 Z45 AB45">
    <cfRule type="top10" dxfId="961" priority="137" rank="1"/>
    <cfRule type="top10" dxfId="960" priority="138" bottom="1" rank="1"/>
  </conditionalFormatting>
  <conditionalFormatting sqref="F46 H46 J46 L46 N46 P46 R46 T46 V46 X46 Z46 AB46">
    <cfRule type="top10" dxfId="959" priority="135" rank="1"/>
    <cfRule type="top10" dxfId="958" priority="136" bottom="1" rank="1"/>
  </conditionalFormatting>
  <conditionalFormatting sqref="F47 H47 J47 L47 N47 P47 R47 T47 V47 X47 Z47 AB47">
    <cfRule type="top10" dxfId="957" priority="133" rank="1"/>
    <cfRule type="top10" dxfId="956" priority="134" bottom="1" rank="1"/>
  </conditionalFormatting>
  <conditionalFormatting sqref="F48 H48 J48 L48 N48 P48 R48 T48 V48 X48 Z48 AB48">
    <cfRule type="top10" dxfId="955" priority="131" rank="1"/>
    <cfRule type="top10" dxfId="954" priority="132" bottom="1" rank="1"/>
  </conditionalFormatting>
  <conditionalFormatting sqref="F49 H49 J49 L49 N49 P49 R49 T49 V49 X49 Z49 AB49">
    <cfRule type="top10" dxfId="953" priority="129" rank="1"/>
    <cfRule type="top10" dxfId="952" priority="130" bottom="1" rank="1"/>
  </conditionalFormatting>
  <conditionalFormatting sqref="F50 H50 J50 L50 N50 P50 R50 T50 V50 X50 Z50 AB50">
    <cfRule type="top10" dxfId="951" priority="127" rank="1"/>
    <cfRule type="top10" dxfId="950" priority="128" bottom="1" rank="1"/>
  </conditionalFormatting>
  <conditionalFormatting sqref="F51 H51 J51 L51 N51 P51 R51 T51 V51 X51 Z51 AB51">
    <cfRule type="top10" dxfId="949" priority="125" rank="1"/>
    <cfRule type="top10" dxfId="948" priority="126" bottom="1" rank="1"/>
  </conditionalFormatting>
  <conditionalFormatting sqref="F52 H52 J52 L52 N52 P52 R52 T52 V52 X52 Z52 AB52">
    <cfRule type="top10" dxfId="947" priority="123" rank="1"/>
    <cfRule type="top10" dxfId="946" priority="124" bottom="1" rank="1"/>
  </conditionalFormatting>
  <conditionalFormatting sqref="F53 H53 J53 L53 N53 P53 R53 T53 V53 X53 Z53 AB53">
    <cfRule type="top10" dxfId="945" priority="121" rank="1"/>
    <cfRule type="top10" dxfId="944" priority="122" bottom="1" rank="1"/>
  </conditionalFormatting>
  <conditionalFormatting sqref="F54 H54 J54 L54 N54 P54 R54 T54 V54 X54 Z54 AB54">
    <cfRule type="top10" dxfId="943" priority="119" rank="1"/>
    <cfRule type="top10" dxfId="942" priority="120" bottom="1" rank="1"/>
  </conditionalFormatting>
  <conditionalFormatting sqref="F55 H55 J55 L55 N55 P55 R55 T55 V55 X55 Z55 AB55">
    <cfRule type="top10" dxfId="941" priority="117" rank="1"/>
    <cfRule type="top10" dxfId="940" priority="118" bottom="1" rank="1"/>
  </conditionalFormatting>
  <conditionalFormatting sqref="F56 H56 J56 L56 N56 P56 R56 T56 V56 X56 Z56 AB56">
    <cfRule type="top10" dxfId="939" priority="115" rank="1"/>
    <cfRule type="top10" dxfId="938" priority="116" bottom="1" rank="1"/>
  </conditionalFormatting>
  <conditionalFormatting sqref="F57 H57 J57 L57 N57 P57 R57 T57 V57 X57 Z57 AB57">
    <cfRule type="top10" dxfId="937" priority="113" rank="1"/>
    <cfRule type="top10" dxfId="936" priority="114" bottom="1" rank="1"/>
  </conditionalFormatting>
  <conditionalFormatting sqref="F58 H58 J58 L58 N58 P58 R58 T58 V58 X58 Z58 AB58">
    <cfRule type="top10" dxfId="935" priority="111" rank="1"/>
    <cfRule type="top10" dxfId="934" priority="112" bottom="1" rank="1"/>
  </conditionalFormatting>
  <conditionalFormatting sqref="F59 H59 J59 L59 N59 P59 R59 T59 V59 X59 Z59 AB59">
    <cfRule type="top10" dxfId="933" priority="109" rank="1"/>
    <cfRule type="top10" dxfId="932" priority="110" bottom="1" rank="1"/>
  </conditionalFormatting>
  <conditionalFormatting sqref="F60 H60 J60 L60 N60 P60 R60 T60 V60 X60 Z60 AB60">
    <cfRule type="top10" dxfId="931" priority="107" rank="1"/>
    <cfRule type="top10" dxfId="930" priority="108" bottom="1" rank="1"/>
  </conditionalFormatting>
  <conditionalFormatting sqref="F61 H61 J61 L61 N61 P61 R61 T61 V61 X61 Z61 AB61">
    <cfRule type="top10" dxfId="929" priority="105" rank="1"/>
    <cfRule type="top10" dxfId="928" priority="106" bottom="1" rank="1"/>
  </conditionalFormatting>
  <conditionalFormatting sqref="F65 H65 J65 L65 N65 P65 R65 T65 V65 X65 Z65 AB65">
    <cfRule type="top10" dxfId="927" priority="103" rank="1"/>
    <cfRule type="top10" dxfId="926" priority="104" bottom="1" rank="1"/>
  </conditionalFormatting>
  <conditionalFormatting sqref="F66 H66 J66 L66 N66 P66 R66 T66 V66 X66 Z66 AB66">
    <cfRule type="top10" dxfId="925" priority="101" rank="1"/>
    <cfRule type="top10" dxfId="924" priority="102" bottom="1" rank="1"/>
  </conditionalFormatting>
  <conditionalFormatting sqref="F67 H67 J67 L67 N67 P67 R67 T67 V67 X67 Z67 AB67">
    <cfRule type="top10" dxfId="923" priority="99" rank="1"/>
    <cfRule type="top10" dxfId="922" priority="100" bottom="1" rank="1"/>
  </conditionalFormatting>
  <conditionalFormatting sqref="F68 H68 J68 L68 N68 P68 R68 T68 V68 X68 Z68 AB68">
    <cfRule type="top10" dxfId="921" priority="97" rank="1"/>
    <cfRule type="top10" dxfId="920" priority="98" bottom="1" rank="1"/>
  </conditionalFormatting>
  <conditionalFormatting sqref="F69 H69 J69 L69 N69 P69 R69 T69 V69 X69 Z69 AB69">
    <cfRule type="top10" dxfId="919" priority="95" rank="1"/>
    <cfRule type="top10" dxfId="918" priority="96" bottom="1" rank="1"/>
  </conditionalFormatting>
  <conditionalFormatting sqref="F70 H70 J70 L70 N70 P70 R70 T70 V70 X70 Z70 AB70">
    <cfRule type="top10" dxfId="917" priority="93" rank="1"/>
    <cfRule type="top10" dxfId="916" priority="94" bottom="1" rank="1"/>
  </conditionalFormatting>
  <conditionalFormatting sqref="F71 H71 J71 L71 N71 P71 R71 T71 V71 X71 Z71 AB71">
    <cfRule type="top10" dxfId="915" priority="91" rank="1"/>
    <cfRule type="top10" dxfId="914" priority="92" bottom="1" rank="1"/>
  </conditionalFormatting>
  <conditionalFormatting sqref="F72 H72 J72 L72 N72 P72 R72 T72 V72 X72 Z72 AB72">
    <cfRule type="top10" dxfId="913" priority="89" rank="1"/>
    <cfRule type="top10" dxfId="912" priority="90" bottom="1" rank="1"/>
  </conditionalFormatting>
  <conditionalFormatting sqref="F73 H73 J73 L73 N73 P73 R73 T73 V73 X73 Z73 AB73">
    <cfRule type="top10" dxfId="911" priority="87" rank="1"/>
    <cfRule type="top10" dxfId="910" priority="88" bottom="1" rank="1"/>
  </conditionalFormatting>
  <conditionalFormatting sqref="F74 H74 J74 L74 N74 P74 R74 T74 V74 X74 Z74 AB74">
    <cfRule type="top10" dxfId="909" priority="85" rank="1"/>
    <cfRule type="top10" dxfId="908" priority="86" bottom="1" rank="1"/>
  </conditionalFormatting>
  <conditionalFormatting sqref="F76 H76 J76 L76 N76 P76 R76 T76 V76 X76 Z76 AB76">
    <cfRule type="top10" dxfId="907" priority="83" rank="1"/>
    <cfRule type="top10" dxfId="906" priority="84" bottom="1" rank="1"/>
  </conditionalFormatting>
  <conditionalFormatting sqref="F75 H75 J75 L75 N75 P75 R75 T75 V75 X75 Z75 AB75">
    <cfRule type="top10" dxfId="905" priority="81" rank="1"/>
    <cfRule type="top10" dxfId="904" priority="82" bottom="1" rank="1"/>
  </conditionalFormatting>
  <conditionalFormatting sqref="F77 H77 J77 L77 N77 P77 R77 T77 V77 X77 Z77 AB77">
    <cfRule type="top10" dxfId="903" priority="79" rank="1"/>
    <cfRule type="top10" dxfId="902" priority="80" bottom="1" rank="1"/>
  </conditionalFormatting>
  <conditionalFormatting sqref="F78 H78 J78 L78 N78 P78 R78 T78 V78 X78 Z78 AB78">
    <cfRule type="top10" dxfId="901" priority="77" rank="1"/>
    <cfRule type="top10" dxfId="900" priority="78" bottom="1" rank="1"/>
  </conditionalFormatting>
  <conditionalFormatting sqref="F79 H79 J79 L79 N79 P79 R79 T79 V79 X79 Z79 AB79">
    <cfRule type="top10" dxfId="899" priority="75" rank="1"/>
    <cfRule type="top10" dxfId="898" priority="76" bottom="1" rank="1"/>
  </conditionalFormatting>
  <conditionalFormatting sqref="F80 H80 J80 L80 N80 P80 R80 T80 V80 X80 Z80 AB80">
    <cfRule type="top10" dxfId="897" priority="73" rank="1"/>
    <cfRule type="top10" dxfId="896" priority="74" bottom="1" rank="1"/>
  </conditionalFormatting>
  <conditionalFormatting sqref="F81 H81 J81 L81 N81 P81 R81 T81 V81 X81 Z81 AB81">
    <cfRule type="top10" dxfId="895" priority="71" rank="1"/>
    <cfRule type="top10" dxfId="894" priority="72" bottom="1" rank="1"/>
  </conditionalFormatting>
  <conditionalFormatting sqref="F82 H82 J82 L82 N82 P82 R82 T82 V82 X82 Z82 AB82">
    <cfRule type="top10" dxfId="893" priority="69" rank="1"/>
    <cfRule type="top10" dxfId="892" priority="70" bottom="1" rank="1"/>
  </conditionalFormatting>
  <conditionalFormatting sqref="F83 H83 J83 L83 N83 P83 R83 T83 V83 X83 Z83 AB83">
    <cfRule type="top10" dxfId="891" priority="67" rank="1"/>
    <cfRule type="top10" dxfId="890" priority="68" bottom="1" rank="1"/>
  </conditionalFormatting>
  <conditionalFormatting sqref="F84 H84 J84 L84 N84 P84 R84 T84 V84 X84 Z84 AB84">
    <cfRule type="top10" dxfId="889" priority="65" rank="1"/>
    <cfRule type="top10" dxfId="888" priority="66" bottom="1" rank="1"/>
  </conditionalFormatting>
  <conditionalFormatting sqref="F85 H85 J85 L85 N85 P85 R85 T85 V85 X85 Z85 AB85">
    <cfRule type="top10" dxfId="887" priority="63" rank="1"/>
    <cfRule type="top10" dxfId="886" priority="64" bottom="1" rank="1"/>
  </conditionalFormatting>
  <conditionalFormatting sqref="F86 H86 J86 L86 N86 P86 R86 T86 V86 X86 Z86 AB86">
    <cfRule type="top10" dxfId="885" priority="61" rank="1"/>
    <cfRule type="top10" dxfId="884" priority="62" bottom="1" rank="1"/>
  </conditionalFormatting>
  <conditionalFormatting sqref="F87 H87 J87 L87 N87 P87 R87 T87 V87 X87 Z87 AB87">
    <cfRule type="top10" dxfId="883" priority="59" rank="1"/>
    <cfRule type="top10" dxfId="882" priority="60" bottom="1" rank="1"/>
  </conditionalFormatting>
  <conditionalFormatting sqref="F88 H88 J88 L88 N88 P88 R88 T88 V88 X88 Z88 AB88">
    <cfRule type="top10" dxfId="881" priority="57" rank="1"/>
    <cfRule type="top10" dxfId="880" priority="58" bottom="1" rank="1"/>
  </conditionalFormatting>
  <conditionalFormatting sqref="F89 H89 J89 L89 N89 P89 R89 T89 V89 X89 Z89 AB89">
    <cfRule type="top10" dxfId="879" priority="55" rank="1"/>
    <cfRule type="top10" dxfId="878" priority="56" bottom="1" rank="1"/>
  </conditionalFormatting>
  <conditionalFormatting sqref="F90 H90 J90 L90 N90 P90 R90 T90 V90 X90 Z90 AB90">
    <cfRule type="top10" dxfId="877" priority="53" rank="1"/>
    <cfRule type="top10" dxfId="876" priority="54" bottom="1" rank="1"/>
  </conditionalFormatting>
  <conditionalFormatting sqref="F91 H91 J91 L91 N91 P91 R91 T91 V91 X91 Z91 AB91">
    <cfRule type="top10" dxfId="875" priority="51" rank="1"/>
    <cfRule type="top10" dxfId="874" priority="52" bottom="1" rank="1"/>
  </conditionalFormatting>
  <conditionalFormatting sqref="F92 H92 J92 L92 N92 P92 R92 T92 V92 X92 Z92 AB92">
    <cfRule type="top10" dxfId="873" priority="49" rank="1"/>
    <cfRule type="top10" dxfId="872" priority="50" bottom="1" rank="1"/>
  </conditionalFormatting>
  <conditionalFormatting sqref="F93 H93 J93 L93 N93 P93 R93 T93 V93 X93 Z93 AB93">
    <cfRule type="top10" dxfId="871" priority="47" rank="1"/>
    <cfRule type="top10" dxfId="870" priority="48" bottom="1" rank="1"/>
  </conditionalFormatting>
  <conditionalFormatting sqref="F94 H94 J94 L94 N94 P94 R94 T94 V94 X94 Z94 AB94">
    <cfRule type="top10" dxfId="869" priority="45" rank="1"/>
    <cfRule type="top10" dxfId="868" priority="46" bottom="1" rank="1"/>
  </conditionalFormatting>
  <conditionalFormatting sqref="F95 H95 J95 L95 N95 P95 R95 T95 V95 X95 Z95 AB95">
    <cfRule type="top10" dxfId="867" priority="43" rank="1"/>
    <cfRule type="top10" dxfId="866" priority="44" bottom="1" rank="1"/>
  </conditionalFormatting>
  <conditionalFormatting sqref="F96 H96 J96 L96 N96 P96 R96 T96 V96 X96 Z96 AB96">
    <cfRule type="top10" dxfId="865" priority="41" rank="1"/>
    <cfRule type="top10" dxfId="864" priority="42" bottom="1" rank="1"/>
  </conditionalFormatting>
  <conditionalFormatting sqref="F97 H97 J97 L97 N97 P97 R97 T97 V97 X97 Z97 AB97">
    <cfRule type="top10" dxfId="863" priority="39" rank="1"/>
    <cfRule type="top10" dxfId="862" priority="40" bottom="1" rank="1"/>
  </conditionalFormatting>
  <conditionalFormatting sqref="F98 H98 J98 L98 N98 P98 R98 T98 V98 X98 Z98 AB98">
    <cfRule type="top10" dxfId="861" priority="37" rank="1"/>
    <cfRule type="top10" dxfId="860" priority="38" bottom="1" rank="1"/>
  </conditionalFormatting>
  <conditionalFormatting sqref="F99 H99 J99 L99 N99 P99 R99 T99 V99 X99 Z99 AB99">
    <cfRule type="top10" dxfId="859" priority="35" rank="1"/>
    <cfRule type="top10" dxfId="858" priority="36" bottom="1" rank="1"/>
  </conditionalFormatting>
  <conditionalFormatting sqref="F100 H100 J100 L100 N100 P100 R100 T100 V100 X100 Z100 AB100">
    <cfRule type="top10" dxfId="857" priority="33" rank="1"/>
    <cfRule type="top10" dxfId="856" priority="34" bottom="1" rank="1"/>
  </conditionalFormatting>
  <conditionalFormatting sqref="F101 H101 J101 L101 N101 P101 R101 T101 V101 X101 Z101 AB101">
    <cfRule type="top10" dxfId="855" priority="31" rank="1"/>
    <cfRule type="top10" dxfId="854" priority="32" bottom="1" rank="1"/>
  </conditionalFormatting>
  <conditionalFormatting sqref="F102 H102 J102 L102 N102 P102 R102 T102 V102 X102 Z102 AB102">
    <cfRule type="top10" dxfId="853" priority="29" rank="1"/>
    <cfRule type="top10" dxfId="852" priority="30" bottom="1" rank="1"/>
  </conditionalFormatting>
  <conditionalFormatting sqref="F103 H103 J103 L103 N103 P103 R103 T103 V103 X103 Z103 AB103">
    <cfRule type="top10" dxfId="851" priority="27" rank="1"/>
    <cfRule type="top10" dxfId="850" priority="28" bottom="1" rank="1"/>
  </conditionalFormatting>
  <conditionalFormatting sqref="F104 H104 J104 L104 N104 P104 R104 T104 V104 X104 Z104 AB104">
    <cfRule type="top10" dxfId="849" priority="25" rank="1"/>
    <cfRule type="top10" dxfId="848" priority="26" bottom="1" rank="1"/>
  </conditionalFormatting>
  <conditionalFormatting sqref="F105 H105 J105 L105 N105 P105 R105 T105 V105 X105 Z105 AB105">
    <cfRule type="top10" dxfId="847" priority="23" rank="1"/>
    <cfRule type="top10" dxfId="846" priority="24" bottom="1" rank="1"/>
  </conditionalFormatting>
  <conditionalFormatting sqref="F106 H106 J106 L106 N106 P106 R106 T106 V106 X106 Z106 AB106">
    <cfRule type="top10" dxfId="845" priority="21" rank="1"/>
    <cfRule type="top10" dxfId="844" priority="22" bottom="1" rank="1"/>
  </conditionalFormatting>
  <conditionalFormatting sqref="F107 H107 J107 L107 N107 P107 R107 T107 V107 X107 Z107 AB107">
    <cfRule type="top10" dxfId="843" priority="19" rank="1"/>
    <cfRule type="top10" dxfId="842" priority="20" bottom="1" rank="1"/>
  </conditionalFormatting>
  <conditionalFormatting sqref="F108 H108 J108 L108 N108 P108 R108 T108 V108 X108 Z108 AB108">
    <cfRule type="top10" dxfId="841" priority="17" rank="1"/>
    <cfRule type="top10" dxfId="840" priority="18" bottom="1" rank="1"/>
  </conditionalFormatting>
  <conditionalFormatting sqref="F109 H109 J109 L109 N109 P109 R109 T109 V109 X109 Z109 AB109">
    <cfRule type="top10" dxfId="839" priority="15" rank="1"/>
    <cfRule type="top10" dxfId="838" priority="16" bottom="1" rank="1"/>
  </conditionalFormatting>
  <conditionalFormatting sqref="F110 H110 J110 L110 N110 P110 R110 T110 V110 X110 Z110 AB110">
    <cfRule type="top10" dxfId="837" priority="13" rank="1"/>
    <cfRule type="top10" dxfId="836" priority="14" bottom="1" rank="1"/>
  </conditionalFormatting>
  <conditionalFormatting sqref="F111 H111 J111 L111 N111 P111 R111 T111 V111 X111 Z111 AB111">
    <cfRule type="top10" dxfId="835" priority="11" rank="1"/>
    <cfRule type="top10" dxfId="834" priority="12" bottom="1" rank="1"/>
  </conditionalFormatting>
  <conditionalFormatting sqref="F112 H112 J112 L112 N112 P112 R112 T112 V112 X112 Z112 AB112">
    <cfRule type="top10" dxfId="833" priority="9" rank="1"/>
    <cfRule type="top10" dxfId="832" priority="10" bottom="1" rank="1"/>
  </conditionalFormatting>
  <conditionalFormatting sqref="F113 H113 J113 L113 N113 P113 R113 T113 V113 X113 Z113 AB113">
    <cfRule type="top10" dxfId="831" priority="7" rank="1"/>
    <cfRule type="top10" dxfId="830" priority="8" bottom="1" rank="1"/>
  </conditionalFormatting>
  <conditionalFormatting sqref="F114 H114 J114 L114 N114 P114 R114 T114 V114 X114 Z114 AB114">
    <cfRule type="top10" dxfId="829" priority="5" rank="1"/>
    <cfRule type="top10" dxfId="828" priority="6" bottom="1" rank="1"/>
  </conditionalFormatting>
  <conditionalFormatting sqref="F115 H115 J115 L115 N115 P115 R115 T115 V115 X115 Z115 AB115">
    <cfRule type="top10" dxfId="827" priority="3" rank="1"/>
    <cfRule type="top10" dxfId="826" priority="4" bottom="1" rank="1"/>
  </conditionalFormatting>
  <conditionalFormatting sqref="F116 H116 J116 L116 N116 P116 R116 T116 V116 X116 Z116 AB116">
    <cfRule type="top10" dxfId="825" priority="1" rank="1"/>
    <cfRule type="top10" dxfId="824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1717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42473</v>
      </c>
      <c r="H3" s="127" t="s">
        <v>151</v>
      </c>
      <c r="I3" s="79">
        <v>42501</v>
      </c>
      <c r="J3" s="127" t="s">
        <v>151</v>
      </c>
      <c r="K3" s="79">
        <v>42536</v>
      </c>
      <c r="L3" s="127" t="s">
        <v>151</v>
      </c>
      <c r="M3" s="79">
        <v>42557</v>
      </c>
      <c r="N3" s="127" t="s">
        <v>151</v>
      </c>
      <c r="O3" s="79">
        <v>42585</v>
      </c>
      <c r="P3" s="127" t="s">
        <v>151</v>
      </c>
      <c r="Q3" s="79">
        <v>42620</v>
      </c>
      <c r="R3" s="127" t="s">
        <v>151</v>
      </c>
      <c r="S3" s="80">
        <v>42647</v>
      </c>
      <c r="T3" s="127" t="s">
        <v>151</v>
      </c>
      <c r="U3" s="80">
        <v>42683</v>
      </c>
      <c r="V3" s="127" t="s">
        <v>151</v>
      </c>
      <c r="W3" s="80">
        <v>42711</v>
      </c>
      <c r="X3" s="127" t="s">
        <v>151</v>
      </c>
      <c r="Y3" s="80">
        <v>42746</v>
      </c>
      <c r="Z3" s="127" t="s">
        <v>151</v>
      </c>
      <c r="AA3" s="80">
        <v>42774</v>
      </c>
      <c r="AB3" s="127" t="s">
        <v>151</v>
      </c>
      <c r="AC3" s="80">
        <v>42803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1133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220</v>
      </c>
      <c r="AJ5" s="1005"/>
      <c r="AK5" s="1006" t="s">
        <v>220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103" t="s">
        <v>220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182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3" t="s">
        <v>9</v>
      </c>
      <c r="B11" s="325">
        <v>1</v>
      </c>
      <c r="C11" s="39"/>
      <c r="D11" s="934" t="s">
        <v>10</v>
      </c>
      <c r="E11" s="935" t="s">
        <v>205</v>
      </c>
      <c r="F11" s="878">
        <f>IFERROR(LOOKUP(10^10,RIGHT(G11,COLUMN(11:11))*1),"")</f>
        <v>150</v>
      </c>
      <c r="G11" s="332">
        <v>150</v>
      </c>
      <c r="H11" s="881">
        <f>IFERROR(LOOKUP(10^10,RIGHT(I11,COLUMN(11:11))*1),"")</f>
        <v>2700</v>
      </c>
      <c r="I11" s="332">
        <v>2700</v>
      </c>
      <c r="J11" s="879">
        <f>IFERROR(LOOKUP(10^10,RIGHT(K11,COLUMN(11:11))*1),"")</f>
        <v>310</v>
      </c>
      <c r="K11" s="880">
        <v>310</v>
      </c>
      <c r="L11" s="879">
        <f>IFERROR(LOOKUP(10^10,RIGHT(M11,COLUMN(11:11))*1),"")</f>
        <v>310</v>
      </c>
      <c r="M11" s="880">
        <v>310</v>
      </c>
      <c r="N11" s="879">
        <f>IFERROR(LOOKUP(10^10,RIGHT(O11,COLUMN(11:11))*1),"")</f>
        <v>1100</v>
      </c>
      <c r="O11" s="880">
        <v>1100</v>
      </c>
      <c r="P11" s="879">
        <f>IFERROR(LOOKUP(10^10,RIGHT(Q11,COLUMN(11:11))*1),"")</f>
        <v>1800</v>
      </c>
      <c r="Q11" s="880">
        <v>1800</v>
      </c>
      <c r="R11" s="879">
        <f>IFERROR(LOOKUP(10^10,RIGHT(S11,COLUMN(11:11))*1),"")</f>
        <v>600</v>
      </c>
      <c r="S11" s="882">
        <v>600</v>
      </c>
      <c r="T11" s="879">
        <f>IFERROR(LOOKUP(10^10,RIGHT(U11,COLUMN(11:11))*1),"")</f>
        <v>1700</v>
      </c>
      <c r="U11" s="882">
        <v>1700</v>
      </c>
      <c r="V11" s="879">
        <f>IFERROR(LOOKUP(10^10,RIGHT(W11,COLUMN(11:11))*1),"")</f>
        <v>650</v>
      </c>
      <c r="W11" s="882">
        <v>650</v>
      </c>
      <c r="X11" s="879">
        <f>IFERROR(LOOKUP(10^10,RIGHT(Y11,COLUMN(11:11))*1),"")</f>
        <v>610</v>
      </c>
      <c r="Y11" s="882">
        <v>610</v>
      </c>
      <c r="Z11" s="879">
        <f>IFERROR(LOOKUP(10^10,RIGHT(AA11,COLUMN(11:11))*1),"")</f>
        <v>550</v>
      </c>
      <c r="AA11" s="882">
        <v>550</v>
      </c>
      <c r="AB11" s="879">
        <f>IFERROR(LOOKUP(10^10,RIGHT(AC11,COLUMN(11:11))*1),"")</f>
        <v>180</v>
      </c>
      <c r="AC11" s="882">
        <v>180</v>
      </c>
      <c r="AD11" s="93">
        <f ca="1">OFFSET(H11,0,1)</f>
        <v>2700</v>
      </c>
      <c r="AE11" s="94">
        <f ca="1">OFFSET(F11,0,1)</f>
        <v>150</v>
      </c>
      <c r="AF11" s="156">
        <f>AVERAGE(F11:AC11)</f>
        <v>888.33333333333337</v>
      </c>
      <c r="AG11" s="1028">
        <f ca="1">AD11</f>
        <v>2700</v>
      </c>
      <c r="AH11" s="1029"/>
      <c r="AI11" s="1030">
        <f ca="1">AE11</f>
        <v>150</v>
      </c>
      <c r="AJ11" s="1029"/>
      <c r="AK11" s="1131">
        <f>AF11</f>
        <v>888.33333333333337</v>
      </c>
      <c r="AL11" s="1132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4"/>
      <c r="B12" s="328">
        <v>2</v>
      </c>
      <c r="C12" s="343"/>
      <c r="D12" s="70" t="s">
        <v>219</v>
      </c>
      <c r="E12" s="71" t="s">
        <v>220</v>
      </c>
      <c r="F12" s="879">
        <f>COUNTA(G12)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332" t="s">
        <v>221</v>
      </c>
      <c r="L12" s="879">
        <f>COUNTA(M12)</f>
        <v>1</v>
      </c>
      <c r="M12" s="332" t="s">
        <v>221</v>
      </c>
      <c r="N12" s="879">
        <f>COUNTA(O12)</f>
        <v>1</v>
      </c>
      <c r="O12" s="332" t="s">
        <v>221</v>
      </c>
      <c r="P12" s="879">
        <f>COUNTA(Q12)</f>
        <v>1</v>
      </c>
      <c r="Q12" s="332" t="s">
        <v>221</v>
      </c>
      <c r="R12" s="879">
        <f>COUNTA(S12)</f>
        <v>1</v>
      </c>
      <c r="S12" s="332" t="s">
        <v>221</v>
      </c>
      <c r="T12" s="879">
        <f>COUNTA(U12)</f>
        <v>1</v>
      </c>
      <c r="U12" s="332" t="s">
        <v>221</v>
      </c>
      <c r="V12" s="879">
        <f>COUNTA(W12)</f>
        <v>1</v>
      </c>
      <c r="W12" s="332" t="s">
        <v>221</v>
      </c>
      <c r="X12" s="879">
        <f>COUNTA(Y12)</f>
        <v>1</v>
      </c>
      <c r="Y12" s="332" t="s">
        <v>221</v>
      </c>
      <c r="Z12" s="879">
        <f>COUNTA(AA12)</f>
        <v>1</v>
      </c>
      <c r="AA12" s="332" t="s">
        <v>221</v>
      </c>
      <c r="AB12" s="879">
        <f>COUNTA(AC12)</f>
        <v>1</v>
      </c>
      <c r="AC12" s="332" t="s">
        <v>221</v>
      </c>
      <c r="AD12" s="75" t="s">
        <v>220</v>
      </c>
      <c r="AE12" s="76" t="s">
        <v>122</v>
      </c>
      <c r="AF12" s="76" t="s">
        <v>122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4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9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9" t="s">
        <v>122</v>
      </c>
      <c r="P13" s="885" t="str">
        <f t="shared" ref="P13:P61" si="6">IFERROR(LOOKUP(10^10,RIGHT(Q13,COLUMN(13:13))*1),"")</f>
        <v/>
      </c>
      <c r="Q13" s="889" t="s">
        <v>122</v>
      </c>
      <c r="R13" s="885">
        <f t="shared" ref="R13:R61" si="7">IFERROR(LOOKUP(10^10,RIGHT(S13,COLUMN(13:13))*1),"")</f>
        <v>2.9999999999999997E-4</v>
      </c>
      <c r="S13" s="889" t="s">
        <v>129</v>
      </c>
      <c r="T13" s="885" t="str">
        <f t="shared" ref="T13:T61" si="8">IFERROR(LOOKUP(10^10,RIGHT(U13,COLUMN(13:13))*1),"")</f>
        <v/>
      </c>
      <c r="U13" s="889" t="s">
        <v>122</v>
      </c>
      <c r="V13" s="885" t="str">
        <f t="shared" ref="V13:V61" si="9">IFERROR(LOOKUP(10^10,RIGHT(W13,COLUMN(13:13))*1),"")</f>
        <v/>
      </c>
      <c r="W13" s="889" t="s">
        <v>122</v>
      </c>
      <c r="X13" s="885" t="str">
        <f t="shared" ref="X13:X61" si="10">IFERROR(LOOKUP(10^10,RIGHT(Y13,COLUMN(13:13))*1),"")</f>
        <v/>
      </c>
      <c r="Y13" s="889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9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4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93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9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96" t="s">
        <v>122</v>
      </c>
      <c r="P14" s="892" t="str">
        <f t="shared" si="6"/>
        <v/>
      </c>
      <c r="Q14" s="896" t="s">
        <v>122</v>
      </c>
      <c r="R14" s="892">
        <f t="shared" si="7"/>
        <v>5.0000000000000002E-5</v>
      </c>
      <c r="S14" s="896" t="s">
        <v>130</v>
      </c>
      <c r="T14" s="892" t="str">
        <f t="shared" si="8"/>
        <v/>
      </c>
      <c r="U14" s="896" t="s">
        <v>122</v>
      </c>
      <c r="V14" s="892" t="str">
        <f t="shared" si="9"/>
        <v/>
      </c>
      <c r="W14" s="896" t="s">
        <v>122</v>
      </c>
      <c r="X14" s="892" t="str">
        <f t="shared" si="10"/>
        <v/>
      </c>
      <c r="Y14" s="89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9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096" t="str">
        <f ca="1">AD14</f>
        <v>&lt;0.00005</v>
      </c>
      <c r="AH14" s="1097"/>
      <c r="AI14" s="1113" t="str">
        <f t="shared" ref="AI14:AI61" si="14">AE14</f>
        <v>-</v>
      </c>
      <c r="AJ14" s="1112"/>
      <c r="AK14" s="1113" t="str">
        <f t="shared" ref="AK14:AK61" si="15">AF14</f>
        <v>-</v>
      </c>
      <c r="AL14" s="1112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4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284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2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286" t="s">
        <v>122</v>
      </c>
      <c r="P15" s="283" t="str">
        <f t="shared" si="6"/>
        <v/>
      </c>
      <c r="Q15" s="286" t="s">
        <v>122</v>
      </c>
      <c r="R15" s="283">
        <f t="shared" si="7"/>
        <v>1E-3</v>
      </c>
      <c r="S15" s="286" t="s">
        <v>131</v>
      </c>
      <c r="T15" s="283" t="str">
        <f t="shared" si="8"/>
        <v/>
      </c>
      <c r="U15" s="286" t="s">
        <v>122</v>
      </c>
      <c r="V15" s="283" t="str">
        <f t="shared" si="9"/>
        <v/>
      </c>
      <c r="W15" s="286" t="s">
        <v>122</v>
      </c>
      <c r="X15" s="283" t="str">
        <f t="shared" si="10"/>
        <v/>
      </c>
      <c r="Y15" s="2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2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ref="AG15:AG57" ca="1" si="16">AD15</f>
        <v>&lt;0.001</v>
      </c>
      <c r="AH15" s="1008"/>
      <c r="AI15" s="1084" t="str">
        <f t="shared" si="14"/>
        <v>-</v>
      </c>
      <c r="AJ15" s="1008"/>
      <c r="AK15" s="1084" t="str">
        <f t="shared" si="15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4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284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2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286" t="s">
        <v>122</v>
      </c>
      <c r="P16" s="283" t="str">
        <f t="shared" si="6"/>
        <v/>
      </c>
      <c r="Q16" s="286" t="s">
        <v>122</v>
      </c>
      <c r="R16" s="283">
        <f t="shared" si="7"/>
        <v>1E-3</v>
      </c>
      <c r="S16" s="286" t="s">
        <v>131</v>
      </c>
      <c r="T16" s="283" t="str">
        <f t="shared" si="8"/>
        <v/>
      </c>
      <c r="U16" s="286" t="s">
        <v>122</v>
      </c>
      <c r="V16" s="283" t="str">
        <f t="shared" si="9"/>
        <v/>
      </c>
      <c r="W16" s="286" t="s">
        <v>122</v>
      </c>
      <c r="X16" s="283" t="str">
        <f t="shared" si="10"/>
        <v/>
      </c>
      <c r="Y16" s="2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2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6"/>
        <v>&lt;0.001</v>
      </c>
      <c r="AH16" s="1008"/>
      <c r="AI16" s="1084" t="str">
        <f t="shared" si="14"/>
        <v>-</v>
      </c>
      <c r="AJ16" s="1008"/>
      <c r="AK16" s="1084" t="str">
        <f t="shared" si="15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4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284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286" t="s">
        <v>122</v>
      </c>
      <c r="L17" s="283">
        <f t="shared" si="4"/>
        <v>1E-3</v>
      </c>
      <c r="M17" s="285" t="s">
        <v>131</v>
      </c>
      <c r="N17" s="283" t="str">
        <f t="shared" si="5"/>
        <v/>
      </c>
      <c r="O17" s="286" t="s">
        <v>122</v>
      </c>
      <c r="P17" s="283" t="str">
        <f t="shared" si="6"/>
        <v/>
      </c>
      <c r="Q17" s="286" t="s">
        <v>122</v>
      </c>
      <c r="R17" s="283">
        <f t="shared" si="7"/>
        <v>1E-3</v>
      </c>
      <c r="S17" s="286" t="s">
        <v>131</v>
      </c>
      <c r="T17" s="283" t="str">
        <f t="shared" si="8"/>
        <v/>
      </c>
      <c r="U17" s="286" t="s">
        <v>122</v>
      </c>
      <c r="V17" s="283" t="str">
        <f t="shared" si="9"/>
        <v/>
      </c>
      <c r="W17" s="286" t="s">
        <v>122</v>
      </c>
      <c r="X17" s="283" t="str">
        <f t="shared" si="10"/>
        <v/>
      </c>
      <c r="Y17" s="2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2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6"/>
        <v>&lt;0.001</v>
      </c>
      <c r="AH17" s="1008"/>
      <c r="AI17" s="1084" t="str">
        <f t="shared" si="14"/>
        <v>-</v>
      </c>
      <c r="AJ17" s="1008"/>
      <c r="AK17" s="1084" t="str">
        <f t="shared" si="15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4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284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2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286" t="s">
        <v>122</v>
      </c>
      <c r="P18" s="283" t="str">
        <f t="shared" si="6"/>
        <v/>
      </c>
      <c r="Q18" s="286" t="s">
        <v>122</v>
      </c>
      <c r="R18" s="283">
        <f t="shared" si="7"/>
        <v>5.0000000000000001E-3</v>
      </c>
      <c r="S18" s="286" t="s">
        <v>132</v>
      </c>
      <c r="T18" s="283" t="str">
        <f t="shared" si="8"/>
        <v/>
      </c>
      <c r="U18" s="286" t="s">
        <v>122</v>
      </c>
      <c r="V18" s="283" t="str">
        <f t="shared" si="9"/>
        <v/>
      </c>
      <c r="W18" s="286" t="s">
        <v>122</v>
      </c>
      <c r="X18" s="283" t="str">
        <f t="shared" si="10"/>
        <v/>
      </c>
      <c r="Y18" s="2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2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6"/>
        <v>&lt;0.005</v>
      </c>
      <c r="AH18" s="1008"/>
      <c r="AI18" s="1084" t="str">
        <f t="shared" si="14"/>
        <v>-</v>
      </c>
      <c r="AJ18" s="1008"/>
      <c r="AK18" s="1084" t="str">
        <f t="shared" si="15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4"/>
      <c r="B19" s="328">
        <v>9</v>
      </c>
      <c r="C19" s="337"/>
      <c r="D19" s="180" t="s">
        <v>120</v>
      </c>
      <c r="E19" s="181" t="s">
        <v>121</v>
      </c>
      <c r="F19" s="283" t="str">
        <f t="shared" si="1"/>
        <v/>
      </c>
      <c r="G19" s="284" t="s">
        <v>122</v>
      </c>
      <c r="H19" s="283">
        <f t="shared" si="2"/>
        <v>4.0000000000000001E-3</v>
      </c>
      <c r="I19" s="284">
        <v>4.0000000000000001E-3</v>
      </c>
      <c r="J19" s="283" t="str">
        <f t="shared" si="3"/>
        <v/>
      </c>
      <c r="K19" s="286" t="s">
        <v>122</v>
      </c>
      <c r="L19" s="899">
        <f t="shared" si="4"/>
        <v>4.0000000000000001E-3</v>
      </c>
      <c r="M19" s="285" t="s">
        <v>133</v>
      </c>
      <c r="N19" s="283" t="str">
        <f t="shared" si="5"/>
        <v/>
      </c>
      <c r="O19" s="286" t="s">
        <v>122</v>
      </c>
      <c r="P19" s="283" t="str">
        <f t="shared" si="6"/>
        <v/>
      </c>
      <c r="Q19" s="286" t="s">
        <v>122</v>
      </c>
      <c r="R19" s="283">
        <f t="shared" si="7"/>
        <v>4.0000000000000001E-3</v>
      </c>
      <c r="S19" s="286" t="s">
        <v>133</v>
      </c>
      <c r="T19" s="283" t="str">
        <f t="shared" si="8"/>
        <v/>
      </c>
      <c r="U19" s="286" t="s">
        <v>122</v>
      </c>
      <c r="V19" s="283" t="str">
        <f t="shared" si="9"/>
        <v/>
      </c>
      <c r="W19" s="286" t="s">
        <v>122</v>
      </c>
      <c r="X19" s="283" t="str">
        <f t="shared" si="10"/>
        <v/>
      </c>
      <c r="Y19" s="286" t="s">
        <v>122</v>
      </c>
      <c r="Z19" s="287">
        <f t="shared" si="11"/>
        <v>5.0000000000000001E-3</v>
      </c>
      <c r="AA19" s="286">
        <v>5.0000000000000001E-3</v>
      </c>
      <c r="AB19" s="283" t="str">
        <f t="shared" si="12"/>
        <v/>
      </c>
      <c r="AC19" s="286" t="s">
        <v>122</v>
      </c>
      <c r="AD19" s="182">
        <f ca="1">OFFSET(Z19,0,1)</f>
        <v>5.0000000000000001E-3</v>
      </c>
      <c r="AE19" s="119" t="str">
        <f ca="1">OFFSET(L19,0,1)</f>
        <v>&lt;0.004</v>
      </c>
      <c r="AF19" s="119">
        <f>AVERAGE(F19:AC19)</f>
        <v>4.333333333333334E-3</v>
      </c>
      <c r="AG19" s="1007">
        <f t="shared" ca="1" si="16"/>
        <v>5.0000000000000001E-3</v>
      </c>
      <c r="AH19" s="1008"/>
      <c r="AI19" s="1084" t="str">
        <f t="shared" ca="1" si="14"/>
        <v>&lt;0.004</v>
      </c>
      <c r="AJ19" s="1008"/>
      <c r="AK19" s="1084">
        <f t="shared" si="15"/>
        <v>4.333333333333334E-3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4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284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2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286" t="s">
        <v>122</v>
      </c>
      <c r="P20" s="283" t="str">
        <f t="shared" si="6"/>
        <v/>
      </c>
      <c r="Q20" s="286" t="s">
        <v>122</v>
      </c>
      <c r="R20" s="283">
        <f t="shared" si="7"/>
        <v>1E-3</v>
      </c>
      <c r="S20" s="286" t="s">
        <v>131</v>
      </c>
      <c r="T20" s="283" t="str">
        <f t="shared" si="8"/>
        <v/>
      </c>
      <c r="U20" s="286" t="s">
        <v>122</v>
      </c>
      <c r="V20" s="283" t="str">
        <f t="shared" si="9"/>
        <v/>
      </c>
      <c r="W20" s="286" t="s">
        <v>122</v>
      </c>
      <c r="X20" s="283" t="str">
        <f t="shared" si="10"/>
        <v/>
      </c>
      <c r="Y20" s="2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2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6"/>
        <v>&lt;0.001</v>
      </c>
      <c r="AH20" s="1008"/>
      <c r="AI20" s="1084" t="str">
        <f t="shared" si="14"/>
        <v>-</v>
      </c>
      <c r="AJ20" s="1008"/>
      <c r="AK20" s="1084" t="str">
        <f t="shared" si="15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4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231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234" t="s">
        <v>122</v>
      </c>
      <c r="L21" s="230">
        <f t="shared" si="4"/>
        <v>0.4</v>
      </c>
      <c r="M21" s="233" t="s">
        <v>224</v>
      </c>
      <c r="N21" s="230" t="str">
        <f t="shared" si="5"/>
        <v/>
      </c>
      <c r="O21" s="234" t="s">
        <v>122</v>
      </c>
      <c r="P21" s="230" t="str">
        <f t="shared" si="6"/>
        <v/>
      </c>
      <c r="Q21" s="234" t="s">
        <v>122</v>
      </c>
      <c r="R21" s="230">
        <f t="shared" si="7"/>
        <v>0.4</v>
      </c>
      <c r="S21" s="234" t="s">
        <v>224</v>
      </c>
      <c r="T21" s="230" t="str">
        <f t="shared" si="8"/>
        <v/>
      </c>
      <c r="U21" s="234" t="s">
        <v>122</v>
      </c>
      <c r="V21" s="230" t="str">
        <f t="shared" si="9"/>
        <v/>
      </c>
      <c r="W21" s="234" t="s">
        <v>122</v>
      </c>
      <c r="X21" s="230" t="str">
        <f t="shared" si="10"/>
        <v/>
      </c>
      <c r="Y21" s="234" t="s">
        <v>122</v>
      </c>
      <c r="Z21" s="232">
        <f t="shared" si="11"/>
        <v>0.5</v>
      </c>
      <c r="AA21" s="234">
        <v>0.5</v>
      </c>
      <c r="AB21" s="230" t="str">
        <f t="shared" si="12"/>
        <v/>
      </c>
      <c r="AC21" s="234" t="s">
        <v>122</v>
      </c>
      <c r="AD21" s="236">
        <f ca="1">OFFSET(Z21,0,1)</f>
        <v>0.5</v>
      </c>
      <c r="AE21" s="121" t="str">
        <f ca="1">OFFSET(H21,0,1)</f>
        <v>&lt;0.4</v>
      </c>
      <c r="AF21" s="121">
        <f>AVERAGE(F21:AC21)</f>
        <v>0.44000000000000006</v>
      </c>
      <c r="AG21" s="1085">
        <f t="shared" ca="1" si="16"/>
        <v>0.5</v>
      </c>
      <c r="AH21" s="1086"/>
      <c r="AI21" s="1087" t="str">
        <f t="shared" ca="1" si="14"/>
        <v>&lt;0.4</v>
      </c>
      <c r="AJ21" s="1086"/>
      <c r="AK21" s="1087">
        <f t="shared" si="15"/>
        <v>0.44000000000000006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4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268" t="s">
        <v>122</v>
      </c>
      <c r="H22" s="269">
        <f t="shared" si="2"/>
        <v>0.09</v>
      </c>
      <c r="I22" s="268">
        <v>0.09</v>
      </c>
      <c r="J22" s="269" t="str">
        <f t="shared" si="3"/>
        <v/>
      </c>
      <c r="K22" s="272" t="s">
        <v>122</v>
      </c>
      <c r="L22" s="900">
        <f t="shared" si="4"/>
        <v>0.14000000000000001</v>
      </c>
      <c r="M22" s="270">
        <v>0.14000000000000001</v>
      </c>
      <c r="N22" s="269" t="str">
        <f t="shared" si="5"/>
        <v/>
      </c>
      <c r="O22" s="272" t="s">
        <v>122</v>
      </c>
      <c r="P22" s="269" t="str">
        <f t="shared" si="6"/>
        <v/>
      </c>
      <c r="Q22" s="272" t="s">
        <v>122</v>
      </c>
      <c r="R22" s="271">
        <f t="shared" si="7"/>
        <v>0.08</v>
      </c>
      <c r="S22" s="272">
        <v>0.08</v>
      </c>
      <c r="T22" s="269" t="str">
        <f t="shared" si="8"/>
        <v/>
      </c>
      <c r="U22" s="272" t="s">
        <v>122</v>
      </c>
      <c r="V22" s="269" t="str">
        <f t="shared" si="9"/>
        <v/>
      </c>
      <c r="W22" s="272" t="s">
        <v>122</v>
      </c>
      <c r="X22" s="269" t="str">
        <f t="shared" si="10"/>
        <v/>
      </c>
      <c r="Y22" s="272" t="s">
        <v>122</v>
      </c>
      <c r="Z22" s="269">
        <f t="shared" si="11"/>
        <v>0.08</v>
      </c>
      <c r="AA22" s="272">
        <v>0.08</v>
      </c>
      <c r="AB22" s="269" t="str">
        <f t="shared" si="12"/>
        <v/>
      </c>
      <c r="AC22" s="272" t="s">
        <v>122</v>
      </c>
      <c r="AD22" s="194">
        <f ca="1">OFFSET(L22,0,1)</f>
        <v>0.14000000000000001</v>
      </c>
      <c r="AE22" s="120">
        <f ca="1">OFFSET(R22,0,1)</f>
        <v>0.08</v>
      </c>
      <c r="AF22" s="120">
        <f>AVERAGE(F22:AC22)</f>
        <v>9.7499999999999989E-2</v>
      </c>
      <c r="AG22" s="1108">
        <f t="shared" ca="1" si="16"/>
        <v>0.14000000000000001</v>
      </c>
      <c r="AH22" s="1109"/>
      <c r="AI22" s="1110">
        <f t="shared" ca="1" si="14"/>
        <v>0.08</v>
      </c>
      <c r="AJ22" s="1109"/>
      <c r="AK22" s="1110">
        <f t="shared" si="15"/>
        <v>9.7499999999999989E-2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4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231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234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234" t="s">
        <v>122</v>
      </c>
      <c r="P23" s="230" t="str">
        <f t="shared" si="6"/>
        <v/>
      </c>
      <c r="Q23" s="234" t="s">
        <v>122</v>
      </c>
      <c r="R23" s="230">
        <f t="shared" si="7"/>
        <v>0.1</v>
      </c>
      <c r="S23" s="234" t="s">
        <v>136</v>
      </c>
      <c r="T23" s="230" t="str">
        <f t="shared" si="8"/>
        <v/>
      </c>
      <c r="U23" s="234" t="s">
        <v>122</v>
      </c>
      <c r="V23" s="230" t="str">
        <f t="shared" si="9"/>
        <v/>
      </c>
      <c r="W23" s="234" t="s">
        <v>122</v>
      </c>
      <c r="X23" s="230" t="str">
        <f t="shared" si="10"/>
        <v/>
      </c>
      <c r="Y23" s="234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234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6"/>
        <v>&lt;0.1</v>
      </c>
      <c r="AH23" s="1086"/>
      <c r="AI23" s="1087" t="str">
        <f t="shared" si="14"/>
        <v>-</v>
      </c>
      <c r="AJ23" s="1086"/>
      <c r="AK23" s="1087" t="str">
        <f t="shared" si="15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4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9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9" t="s">
        <v>122</v>
      </c>
      <c r="P24" s="885" t="str">
        <f t="shared" si="6"/>
        <v/>
      </c>
      <c r="Q24" s="889" t="s">
        <v>122</v>
      </c>
      <c r="R24" s="885">
        <f t="shared" si="7"/>
        <v>2.0000000000000001E-4</v>
      </c>
      <c r="S24" s="889" t="s">
        <v>137</v>
      </c>
      <c r="T24" s="885" t="str">
        <f t="shared" si="8"/>
        <v/>
      </c>
      <c r="U24" s="889" t="s">
        <v>122</v>
      </c>
      <c r="V24" s="885" t="str">
        <f t="shared" si="9"/>
        <v/>
      </c>
      <c r="W24" s="889" t="s">
        <v>122</v>
      </c>
      <c r="X24" s="885" t="str">
        <f t="shared" si="10"/>
        <v/>
      </c>
      <c r="Y24" s="889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9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6"/>
        <v>&lt;0.0002</v>
      </c>
      <c r="AH24" s="1097"/>
      <c r="AI24" s="1098" t="str">
        <f t="shared" si="14"/>
        <v>-</v>
      </c>
      <c r="AJ24" s="1097"/>
      <c r="AK24" s="1098" t="str">
        <f t="shared" si="15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4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284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2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286" t="s">
        <v>122</v>
      </c>
      <c r="P25" s="283" t="str">
        <f t="shared" si="6"/>
        <v/>
      </c>
      <c r="Q25" s="286" t="s">
        <v>122</v>
      </c>
      <c r="R25" s="283">
        <f t="shared" si="7"/>
        <v>5.0000000000000001E-3</v>
      </c>
      <c r="S25" s="286" t="s">
        <v>132</v>
      </c>
      <c r="T25" s="283" t="str">
        <f t="shared" si="8"/>
        <v/>
      </c>
      <c r="U25" s="286" t="s">
        <v>122</v>
      </c>
      <c r="V25" s="283" t="str">
        <f t="shared" si="9"/>
        <v/>
      </c>
      <c r="W25" s="286" t="s">
        <v>122</v>
      </c>
      <c r="X25" s="283" t="str">
        <f t="shared" si="10"/>
        <v/>
      </c>
      <c r="Y25" s="2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2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6"/>
        <v>&lt;0.005</v>
      </c>
      <c r="AH25" s="1008"/>
      <c r="AI25" s="1084" t="str">
        <f t="shared" si="14"/>
        <v>-</v>
      </c>
      <c r="AJ25" s="1008"/>
      <c r="AK25" s="1084" t="str">
        <f t="shared" si="15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4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284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2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286" t="s">
        <v>122</v>
      </c>
      <c r="P26" s="283" t="str">
        <f t="shared" si="6"/>
        <v/>
      </c>
      <c r="Q26" s="286" t="s">
        <v>122</v>
      </c>
      <c r="R26" s="283">
        <f t="shared" si="7"/>
        <v>2E-3</v>
      </c>
      <c r="S26" s="286" t="s">
        <v>138</v>
      </c>
      <c r="T26" s="283" t="str">
        <f t="shared" si="8"/>
        <v/>
      </c>
      <c r="U26" s="286" t="s">
        <v>122</v>
      </c>
      <c r="V26" s="283" t="str">
        <f t="shared" si="9"/>
        <v/>
      </c>
      <c r="W26" s="286" t="s">
        <v>122</v>
      </c>
      <c r="X26" s="283" t="str">
        <f t="shared" si="10"/>
        <v/>
      </c>
      <c r="Y26" s="2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2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6"/>
        <v>&lt;0.002</v>
      </c>
      <c r="AH26" s="1008"/>
      <c r="AI26" s="1084" t="str">
        <f t="shared" si="14"/>
        <v>-</v>
      </c>
      <c r="AJ26" s="1008"/>
      <c r="AK26" s="1084" t="str">
        <f t="shared" si="15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4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284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2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286" t="s">
        <v>122</v>
      </c>
      <c r="P27" s="283" t="str">
        <f t="shared" si="6"/>
        <v/>
      </c>
      <c r="Q27" s="286" t="s">
        <v>122</v>
      </c>
      <c r="R27" s="283">
        <f t="shared" si="7"/>
        <v>1E-3</v>
      </c>
      <c r="S27" s="286" t="s">
        <v>131</v>
      </c>
      <c r="T27" s="283" t="str">
        <f t="shared" si="8"/>
        <v/>
      </c>
      <c r="U27" s="286" t="s">
        <v>122</v>
      </c>
      <c r="V27" s="283" t="str">
        <f t="shared" si="9"/>
        <v/>
      </c>
      <c r="W27" s="286" t="s">
        <v>122</v>
      </c>
      <c r="X27" s="283" t="str">
        <f t="shared" si="10"/>
        <v/>
      </c>
      <c r="Y27" s="2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2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6"/>
        <v>&lt;0.001</v>
      </c>
      <c r="AH27" s="1008"/>
      <c r="AI27" s="1084" t="str">
        <f t="shared" si="14"/>
        <v>-</v>
      </c>
      <c r="AJ27" s="1008"/>
      <c r="AK27" s="1084" t="str">
        <f t="shared" si="15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4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284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2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286" t="s">
        <v>122</v>
      </c>
      <c r="P28" s="283" t="str">
        <f t="shared" si="6"/>
        <v/>
      </c>
      <c r="Q28" s="286" t="s">
        <v>122</v>
      </c>
      <c r="R28" s="283">
        <f t="shared" si="7"/>
        <v>1E-3</v>
      </c>
      <c r="S28" s="286" t="s">
        <v>131</v>
      </c>
      <c r="T28" s="283" t="str">
        <f t="shared" si="8"/>
        <v/>
      </c>
      <c r="U28" s="286" t="s">
        <v>122</v>
      </c>
      <c r="V28" s="283" t="str">
        <f t="shared" si="9"/>
        <v/>
      </c>
      <c r="W28" s="286" t="s">
        <v>122</v>
      </c>
      <c r="X28" s="283" t="str">
        <f t="shared" si="10"/>
        <v/>
      </c>
      <c r="Y28" s="2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2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6"/>
        <v>&lt;0.001</v>
      </c>
      <c r="AH28" s="1008"/>
      <c r="AI28" s="1084" t="str">
        <f t="shared" si="14"/>
        <v>-</v>
      </c>
      <c r="AJ28" s="1008"/>
      <c r="AK28" s="1084" t="str">
        <f t="shared" si="15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4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284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2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286" t="s">
        <v>122</v>
      </c>
      <c r="P29" s="283" t="str">
        <f t="shared" si="6"/>
        <v/>
      </c>
      <c r="Q29" s="286" t="s">
        <v>122</v>
      </c>
      <c r="R29" s="283">
        <f t="shared" si="7"/>
        <v>1E-3</v>
      </c>
      <c r="S29" s="286" t="s">
        <v>131</v>
      </c>
      <c r="T29" s="283" t="str">
        <f t="shared" si="8"/>
        <v/>
      </c>
      <c r="U29" s="286" t="s">
        <v>122</v>
      </c>
      <c r="V29" s="283" t="str">
        <f t="shared" si="9"/>
        <v/>
      </c>
      <c r="W29" s="286" t="s">
        <v>122</v>
      </c>
      <c r="X29" s="283" t="str">
        <f t="shared" si="10"/>
        <v/>
      </c>
      <c r="Y29" s="2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2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6"/>
        <v>&lt;0.001</v>
      </c>
      <c r="AH29" s="1008"/>
      <c r="AI29" s="1084" t="str">
        <f t="shared" si="14"/>
        <v>-</v>
      </c>
      <c r="AJ29" s="1008"/>
      <c r="AK29" s="1084" t="str">
        <f t="shared" si="15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4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284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2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286" t="s">
        <v>122</v>
      </c>
      <c r="P30" s="283" t="str">
        <f t="shared" si="6"/>
        <v/>
      </c>
      <c r="Q30" s="286" t="s">
        <v>122</v>
      </c>
      <c r="R30" s="283">
        <f t="shared" si="7"/>
        <v>1E-3</v>
      </c>
      <c r="S30" s="286" t="s">
        <v>131</v>
      </c>
      <c r="T30" s="283" t="str">
        <f t="shared" si="8"/>
        <v/>
      </c>
      <c r="U30" s="286" t="s">
        <v>122</v>
      </c>
      <c r="V30" s="283" t="str">
        <f t="shared" si="9"/>
        <v/>
      </c>
      <c r="W30" s="286" t="s">
        <v>122</v>
      </c>
      <c r="X30" s="283" t="str">
        <f t="shared" si="10"/>
        <v/>
      </c>
      <c r="Y30" s="2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2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6"/>
        <v>&lt;0.001</v>
      </c>
      <c r="AH30" s="1008"/>
      <c r="AI30" s="1084" t="str">
        <f t="shared" si="14"/>
        <v>-</v>
      </c>
      <c r="AJ30" s="1008"/>
      <c r="AK30" s="1084" t="str">
        <f t="shared" si="15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4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332" t="s">
        <v>122</v>
      </c>
      <c r="H31" s="879" t="str">
        <f t="shared" si="2"/>
        <v/>
      </c>
      <c r="I31" s="882" t="s">
        <v>122</v>
      </c>
      <c r="J31" s="879" t="str">
        <f t="shared" si="3"/>
        <v/>
      </c>
      <c r="K31" s="882" t="s">
        <v>122</v>
      </c>
      <c r="L31" s="879" t="str">
        <f t="shared" si="4"/>
        <v/>
      </c>
      <c r="M31" s="882" t="s">
        <v>122</v>
      </c>
      <c r="N31" s="879" t="str">
        <f t="shared" si="5"/>
        <v/>
      </c>
      <c r="O31" s="882" t="s">
        <v>122</v>
      </c>
      <c r="P31" s="879" t="str">
        <f t="shared" si="6"/>
        <v/>
      </c>
      <c r="Q31" s="882" t="s">
        <v>122</v>
      </c>
      <c r="R31" s="879" t="str">
        <f t="shared" si="7"/>
        <v/>
      </c>
      <c r="S31" s="882" t="s">
        <v>122</v>
      </c>
      <c r="T31" s="879" t="str">
        <f t="shared" si="8"/>
        <v/>
      </c>
      <c r="U31" s="882" t="s">
        <v>122</v>
      </c>
      <c r="V31" s="879" t="str">
        <f t="shared" si="9"/>
        <v/>
      </c>
      <c r="W31" s="882" t="s">
        <v>122</v>
      </c>
      <c r="X31" s="879" t="str">
        <f t="shared" si="10"/>
        <v/>
      </c>
      <c r="Y31" s="882" t="s">
        <v>122</v>
      </c>
      <c r="Z31" s="879" t="str">
        <f t="shared" si="11"/>
        <v/>
      </c>
      <c r="AA31" s="882" t="s">
        <v>122</v>
      </c>
      <c r="AB31" s="879" t="str">
        <f t="shared" si="12"/>
        <v/>
      </c>
      <c r="AC31" s="882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6"/>
        <v>-</v>
      </c>
      <c r="AH31" s="1005"/>
      <c r="AI31" s="1006" t="str">
        <f t="shared" si="14"/>
        <v>-</v>
      </c>
      <c r="AJ31" s="1005"/>
      <c r="AK31" s="1006" t="str">
        <f t="shared" si="15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4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332" t="s">
        <v>122</v>
      </c>
      <c r="H32" s="879" t="str">
        <f t="shared" si="2"/>
        <v/>
      </c>
      <c r="I32" s="882" t="s">
        <v>122</v>
      </c>
      <c r="J32" s="879" t="str">
        <f t="shared" si="3"/>
        <v/>
      </c>
      <c r="K32" s="882" t="s">
        <v>122</v>
      </c>
      <c r="L32" s="879" t="str">
        <f t="shared" si="4"/>
        <v/>
      </c>
      <c r="M32" s="882" t="s">
        <v>122</v>
      </c>
      <c r="N32" s="879" t="str">
        <f t="shared" si="5"/>
        <v/>
      </c>
      <c r="O32" s="882" t="s">
        <v>122</v>
      </c>
      <c r="P32" s="879" t="str">
        <f t="shared" si="6"/>
        <v/>
      </c>
      <c r="Q32" s="882" t="s">
        <v>122</v>
      </c>
      <c r="R32" s="879" t="str">
        <f t="shared" si="7"/>
        <v/>
      </c>
      <c r="S32" s="882" t="s">
        <v>122</v>
      </c>
      <c r="T32" s="879" t="str">
        <f t="shared" si="8"/>
        <v/>
      </c>
      <c r="U32" s="882" t="s">
        <v>122</v>
      </c>
      <c r="V32" s="879" t="str">
        <f t="shared" si="9"/>
        <v/>
      </c>
      <c r="W32" s="882" t="s">
        <v>122</v>
      </c>
      <c r="X32" s="879" t="str">
        <f t="shared" si="10"/>
        <v/>
      </c>
      <c r="Y32" s="882" t="s">
        <v>122</v>
      </c>
      <c r="Z32" s="879" t="str">
        <f t="shared" si="11"/>
        <v/>
      </c>
      <c r="AA32" s="882" t="s">
        <v>122</v>
      </c>
      <c r="AB32" s="879" t="str">
        <f t="shared" si="12"/>
        <v/>
      </c>
      <c r="AC32" s="882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6"/>
        <v>-</v>
      </c>
      <c r="AH32" s="1005"/>
      <c r="AI32" s="1006" t="str">
        <f t="shared" si="14"/>
        <v>-</v>
      </c>
      <c r="AJ32" s="1005"/>
      <c r="AK32" s="1006" t="str">
        <f t="shared" si="15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4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332" t="s">
        <v>122</v>
      </c>
      <c r="H33" s="879" t="str">
        <f t="shared" si="2"/>
        <v/>
      </c>
      <c r="I33" s="882" t="s">
        <v>122</v>
      </c>
      <c r="J33" s="879" t="str">
        <f t="shared" si="3"/>
        <v/>
      </c>
      <c r="K33" s="882" t="s">
        <v>122</v>
      </c>
      <c r="L33" s="879" t="str">
        <f t="shared" si="4"/>
        <v/>
      </c>
      <c r="M33" s="882" t="s">
        <v>122</v>
      </c>
      <c r="N33" s="879" t="str">
        <f t="shared" si="5"/>
        <v/>
      </c>
      <c r="O33" s="882" t="s">
        <v>122</v>
      </c>
      <c r="P33" s="879" t="str">
        <f t="shared" si="6"/>
        <v/>
      </c>
      <c r="Q33" s="882" t="s">
        <v>122</v>
      </c>
      <c r="R33" s="879" t="str">
        <f t="shared" si="7"/>
        <v/>
      </c>
      <c r="S33" s="882" t="s">
        <v>122</v>
      </c>
      <c r="T33" s="879" t="str">
        <f t="shared" si="8"/>
        <v/>
      </c>
      <c r="U33" s="882" t="s">
        <v>122</v>
      </c>
      <c r="V33" s="879" t="str">
        <f t="shared" si="9"/>
        <v/>
      </c>
      <c r="W33" s="882" t="s">
        <v>122</v>
      </c>
      <c r="X33" s="879" t="str">
        <f t="shared" si="10"/>
        <v/>
      </c>
      <c r="Y33" s="882" t="s">
        <v>122</v>
      </c>
      <c r="Z33" s="879" t="str">
        <f t="shared" si="11"/>
        <v/>
      </c>
      <c r="AA33" s="882" t="s">
        <v>122</v>
      </c>
      <c r="AB33" s="879" t="str">
        <f t="shared" si="12"/>
        <v/>
      </c>
      <c r="AC33" s="882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6"/>
        <v>-</v>
      </c>
      <c r="AH33" s="1005"/>
      <c r="AI33" s="1006" t="str">
        <f t="shared" si="14"/>
        <v>-</v>
      </c>
      <c r="AJ33" s="1005"/>
      <c r="AK33" s="1006" t="str">
        <f t="shared" si="15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4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332" t="s">
        <v>122</v>
      </c>
      <c r="H34" s="879" t="str">
        <f t="shared" si="2"/>
        <v/>
      </c>
      <c r="I34" s="882" t="s">
        <v>122</v>
      </c>
      <c r="J34" s="879" t="str">
        <f t="shared" si="3"/>
        <v/>
      </c>
      <c r="K34" s="882" t="s">
        <v>122</v>
      </c>
      <c r="L34" s="879" t="str">
        <f t="shared" si="4"/>
        <v/>
      </c>
      <c r="M34" s="882" t="s">
        <v>122</v>
      </c>
      <c r="N34" s="879" t="str">
        <f t="shared" si="5"/>
        <v/>
      </c>
      <c r="O34" s="882" t="s">
        <v>122</v>
      </c>
      <c r="P34" s="879" t="str">
        <f t="shared" si="6"/>
        <v/>
      </c>
      <c r="Q34" s="882" t="s">
        <v>122</v>
      </c>
      <c r="R34" s="879" t="str">
        <f t="shared" si="7"/>
        <v/>
      </c>
      <c r="S34" s="882" t="s">
        <v>122</v>
      </c>
      <c r="T34" s="879" t="str">
        <f t="shared" si="8"/>
        <v/>
      </c>
      <c r="U34" s="882" t="s">
        <v>122</v>
      </c>
      <c r="V34" s="879" t="str">
        <f t="shared" si="9"/>
        <v/>
      </c>
      <c r="W34" s="882" t="s">
        <v>122</v>
      </c>
      <c r="X34" s="879" t="str">
        <f t="shared" si="10"/>
        <v/>
      </c>
      <c r="Y34" s="882" t="s">
        <v>122</v>
      </c>
      <c r="Z34" s="879" t="str">
        <f t="shared" si="11"/>
        <v/>
      </c>
      <c r="AA34" s="882" t="s">
        <v>122</v>
      </c>
      <c r="AB34" s="879" t="str">
        <f t="shared" si="12"/>
        <v/>
      </c>
      <c r="AC34" s="882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6"/>
        <v>-</v>
      </c>
      <c r="AH34" s="1005"/>
      <c r="AI34" s="1006" t="str">
        <f t="shared" si="14"/>
        <v>-</v>
      </c>
      <c r="AJ34" s="1005"/>
      <c r="AK34" s="1006" t="str">
        <f t="shared" si="15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4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332" t="s">
        <v>122</v>
      </c>
      <c r="H35" s="879" t="str">
        <f t="shared" si="2"/>
        <v/>
      </c>
      <c r="I35" s="882" t="s">
        <v>122</v>
      </c>
      <c r="J35" s="879" t="str">
        <f t="shared" si="3"/>
        <v/>
      </c>
      <c r="K35" s="882" t="s">
        <v>122</v>
      </c>
      <c r="L35" s="879" t="str">
        <f t="shared" si="4"/>
        <v/>
      </c>
      <c r="M35" s="882" t="s">
        <v>122</v>
      </c>
      <c r="N35" s="879" t="str">
        <f t="shared" si="5"/>
        <v/>
      </c>
      <c r="O35" s="882" t="s">
        <v>122</v>
      </c>
      <c r="P35" s="879" t="str">
        <f t="shared" si="6"/>
        <v/>
      </c>
      <c r="Q35" s="882" t="s">
        <v>122</v>
      </c>
      <c r="R35" s="879" t="str">
        <f t="shared" si="7"/>
        <v/>
      </c>
      <c r="S35" s="882" t="s">
        <v>122</v>
      </c>
      <c r="T35" s="879" t="str">
        <f t="shared" si="8"/>
        <v/>
      </c>
      <c r="U35" s="882" t="s">
        <v>122</v>
      </c>
      <c r="V35" s="879" t="str">
        <f t="shared" si="9"/>
        <v/>
      </c>
      <c r="W35" s="882" t="s">
        <v>122</v>
      </c>
      <c r="X35" s="879" t="str">
        <f t="shared" si="10"/>
        <v/>
      </c>
      <c r="Y35" s="882" t="s">
        <v>122</v>
      </c>
      <c r="Z35" s="879" t="str">
        <f t="shared" si="11"/>
        <v/>
      </c>
      <c r="AA35" s="882" t="s">
        <v>122</v>
      </c>
      <c r="AB35" s="879" t="str">
        <f t="shared" si="12"/>
        <v/>
      </c>
      <c r="AC35" s="882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6"/>
        <v>-</v>
      </c>
      <c r="AH35" s="1005"/>
      <c r="AI35" s="1006" t="str">
        <f t="shared" si="14"/>
        <v>-</v>
      </c>
      <c r="AJ35" s="1005"/>
      <c r="AK35" s="1006" t="str">
        <f t="shared" si="15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4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332" t="s">
        <v>122</v>
      </c>
      <c r="H36" s="879" t="str">
        <f t="shared" si="2"/>
        <v/>
      </c>
      <c r="I36" s="882" t="s">
        <v>122</v>
      </c>
      <c r="J36" s="879" t="str">
        <f t="shared" si="3"/>
        <v/>
      </c>
      <c r="K36" s="882" t="s">
        <v>122</v>
      </c>
      <c r="L36" s="879" t="str">
        <f t="shared" si="4"/>
        <v/>
      </c>
      <c r="M36" s="882" t="s">
        <v>122</v>
      </c>
      <c r="N36" s="879" t="str">
        <f t="shared" si="5"/>
        <v/>
      </c>
      <c r="O36" s="882" t="s">
        <v>122</v>
      </c>
      <c r="P36" s="879" t="str">
        <f t="shared" si="6"/>
        <v/>
      </c>
      <c r="Q36" s="882" t="s">
        <v>122</v>
      </c>
      <c r="R36" s="879" t="str">
        <f t="shared" si="7"/>
        <v/>
      </c>
      <c r="S36" s="882" t="s">
        <v>122</v>
      </c>
      <c r="T36" s="879" t="str">
        <f t="shared" si="8"/>
        <v/>
      </c>
      <c r="U36" s="882" t="s">
        <v>122</v>
      </c>
      <c r="V36" s="879" t="str">
        <f t="shared" si="9"/>
        <v/>
      </c>
      <c r="W36" s="882" t="s">
        <v>122</v>
      </c>
      <c r="X36" s="879" t="str">
        <f t="shared" si="10"/>
        <v/>
      </c>
      <c r="Y36" s="882" t="s">
        <v>122</v>
      </c>
      <c r="Z36" s="879" t="str">
        <f t="shared" si="11"/>
        <v/>
      </c>
      <c r="AA36" s="882" t="s">
        <v>122</v>
      </c>
      <c r="AB36" s="879" t="str">
        <f t="shared" si="12"/>
        <v/>
      </c>
      <c r="AC36" s="882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6"/>
        <v>-</v>
      </c>
      <c r="AH36" s="1005"/>
      <c r="AI36" s="1006" t="str">
        <f t="shared" si="14"/>
        <v>-</v>
      </c>
      <c r="AJ36" s="1005"/>
      <c r="AK36" s="1006" t="str">
        <f t="shared" si="15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4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332" t="s">
        <v>122</v>
      </c>
      <c r="H37" s="879" t="str">
        <f t="shared" si="2"/>
        <v/>
      </c>
      <c r="I37" s="882" t="s">
        <v>122</v>
      </c>
      <c r="J37" s="879" t="str">
        <f t="shared" si="3"/>
        <v/>
      </c>
      <c r="K37" s="882" t="s">
        <v>122</v>
      </c>
      <c r="L37" s="879" t="str">
        <f t="shared" si="4"/>
        <v/>
      </c>
      <c r="M37" s="882" t="s">
        <v>122</v>
      </c>
      <c r="N37" s="879" t="str">
        <f t="shared" si="5"/>
        <v/>
      </c>
      <c r="O37" s="882" t="s">
        <v>122</v>
      </c>
      <c r="P37" s="879" t="str">
        <f t="shared" si="6"/>
        <v/>
      </c>
      <c r="Q37" s="882" t="s">
        <v>122</v>
      </c>
      <c r="R37" s="879" t="str">
        <f t="shared" si="7"/>
        <v/>
      </c>
      <c r="S37" s="882" t="s">
        <v>122</v>
      </c>
      <c r="T37" s="879" t="str">
        <f t="shared" si="8"/>
        <v/>
      </c>
      <c r="U37" s="882" t="s">
        <v>122</v>
      </c>
      <c r="V37" s="879" t="str">
        <f t="shared" si="9"/>
        <v/>
      </c>
      <c r="W37" s="882" t="s">
        <v>122</v>
      </c>
      <c r="X37" s="879" t="str">
        <f t="shared" si="10"/>
        <v/>
      </c>
      <c r="Y37" s="882" t="s">
        <v>122</v>
      </c>
      <c r="Z37" s="879" t="str">
        <f t="shared" si="11"/>
        <v/>
      </c>
      <c r="AA37" s="882" t="s">
        <v>122</v>
      </c>
      <c r="AB37" s="879" t="str">
        <f t="shared" si="12"/>
        <v/>
      </c>
      <c r="AC37" s="882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6"/>
        <v>-</v>
      </c>
      <c r="AH37" s="1005"/>
      <c r="AI37" s="1006" t="str">
        <f t="shared" si="14"/>
        <v>-</v>
      </c>
      <c r="AJ37" s="1005"/>
      <c r="AK37" s="1006" t="str">
        <f t="shared" si="15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4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332" t="s">
        <v>122</v>
      </c>
      <c r="H38" s="879" t="str">
        <f t="shared" si="2"/>
        <v/>
      </c>
      <c r="I38" s="882" t="s">
        <v>122</v>
      </c>
      <c r="J38" s="879" t="str">
        <f t="shared" si="3"/>
        <v/>
      </c>
      <c r="K38" s="882" t="s">
        <v>122</v>
      </c>
      <c r="L38" s="879" t="str">
        <f t="shared" si="4"/>
        <v/>
      </c>
      <c r="M38" s="882" t="s">
        <v>122</v>
      </c>
      <c r="N38" s="879" t="str">
        <f t="shared" si="5"/>
        <v/>
      </c>
      <c r="O38" s="882" t="s">
        <v>122</v>
      </c>
      <c r="P38" s="879" t="str">
        <f t="shared" si="6"/>
        <v/>
      </c>
      <c r="Q38" s="882" t="s">
        <v>122</v>
      </c>
      <c r="R38" s="879" t="str">
        <f t="shared" si="7"/>
        <v/>
      </c>
      <c r="S38" s="882" t="s">
        <v>122</v>
      </c>
      <c r="T38" s="879" t="str">
        <f t="shared" si="8"/>
        <v/>
      </c>
      <c r="U38" s="882" t="s">
        <v>122</v>
      </c>
      <c r="V38" s="879" t="str">
        <f t="shared" si="9"/>
        <v/>
      </c>
      <c r="W38" s="882" t="s">
        <v>122</v>
      </c>
      <c r="X38" s="879" t="str">
        <f t="shared" si="10"/>
        <v/>
      </c>
      <c r="Y38" s="882" t="s">
        <v>122</v>
      </c>
      <c r="Z38" s="879" t="str">
        <f t="shared" si="11"/>
        <v/>
      </c>
      <c r="AA38" s="882" t="s">
        <v>122</v>
      </c>
      <c r="AB38" s="879" t="str">
        <f t="shared" si="12"/>
        <v/>
      </c>
      <c r="AC38" s="882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6"/>
        <v>-</v>
      </c>
      <c r="AH38" s="1005"/>
      <c r="AI38" s="1006" t="str">
        <f t="shared" si="14"/>
        <v>-</v>
      </c>
      <c r="AJ38" s="1005"/>
      <c r="AK38" s="1006" t="str">
        <f t="shared" si="15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4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332" t="s">
        <v>122</v>
      </c>
      <c r="H39" s="879" t="str">
        <f t="shared" si="2"/>
        <v/>
      </c>
      <c r="I39" s="882" t="s">
        <v>122</v>
      </c>
      <c r="J39" s="879" t="str">
        <f t="shared" si="3"/>
        <v/>
      </c>
      <c r="K39" s="882" t="s">
        <v>122</v>
      </c>
      <c r="L39" s="879" t="str">
        <f t="shared" si="4"/>
        <v/>
      </c>
      <c r="M39" s="882" t="s">
        <v>122</v>
      </c>
      <c r="N39" s="879" t="str">
        <f t="shared" si="5"/>
        <v/>
      </c>
      <c r="O39" s="882" t="s">
        <v>122</v>
      </c>
      <c r="P39" s="879" t="str">
        <f t="shared" si="6"/>
        <v/>
      </c>
      <c r="Q39" s="882" t="s">
        <v>122</v>
      </c>
      <c r="R39" s="879" t="str">
        <f t="shared" si="7"/>
        <v/>
      </c>
      <c r="S39" s="882" t="s">
        <v>122</v>
      </c>
      <c r="T39" s="879" t="str">
        <f t="shared" si="8"/>
        <v/>
      </c>
      <c r="U39" s="882" t="s">
        <v>122</v>
      </c>
      <c r="V39" s="879" t="str">
        <f t="shared" si="9"/>
        <v/>
      </c>
      <c r="W39" s="882" t="s">
        <v>122</v>
      </c>
      <c r="X39" s="879" t="str">
        <f t="shared" si="10"/>
        <v/>
      </c>
      <c r="Y39" s="882" t="s">
        <v>122</v>
      </c>
      <c r="Z39" s="879" t="str">
        <f t="shared" si="11"/>
        <v/>
      </c>
      <c r="AA39" s="882" t="s">
        <v>122</v>
      </c>
      <c r="AB39" s="879" t="str">
        <f t="shared" si="12"/>
        <v/>
      </c>
      <c r="AC39" s="882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6"/>
        <v>-</v>
      </c>
      <c r="AH39" s="1005"/>
      <c r="AI39" s="1006" t="str">
        <f t="shared" si="14"/>
        <v>-</v>
      </c>
      <c r="AJ39" s="1005"/>
      <c r="AK39" s="1006" t="str">
        <f t="shared" si="15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4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332" t="s">
        <v>122</v>
      </c>
      <c r="H40" s="879" t="str">
        <f t="shared" si="2"/>
        <v/>
      </c>
      <c r="I40" s="882" t="s">
        <v>122</v>
      </c>
      <c r="J40" s="879" t="str">
        <f t="shared" si="3"/>
        <v/>
      </c>
      <c r="K40" s="882" t="s">
        <v>122</v>
      </c>
      <c r="L40" s="879" t="str">
        <f t="shared" si="4"/>
        <v/>
      </c>
      <c r="M40" s="882" t="s">
        <v>122</v>
      </c>
      <c r="N40" s="879" t="str">
        <f t="shared" si="5"/>
        <v/>
      </c>
      <c r="O40" s="882" t="s">
        <v>122</v>
      </c>
      <c r="P40" s="879" t="str">
        <f t="shared" si="6"/>
        <v/>
      </c>
      <c r="Q40" s="882" t="s">
        <v>122</v>
      </c>
      <c r="R40" s="879" t="str">
        <f t="shared" si="7"/>
        <v/>
      </c>
      <c r="S40" s="882" t="s">
        <v>122</v>
      </c>
      <c r="T40" s="879" t="str">
        <f t="shared" si="8"/>
        <v/>
      </c>
      <c r="U40" s="882" t="s">
        <v>122</v>
      </c>
      <c r="V40" s="879" t="str">
        <f t="shared" si="9"/>
        <v/>
      </c>
      <c r="W40" s="882" t="s">
        <v>122</v>
      </c>
      <c r="X40" s="879" t="str">
        <f t="shared" si="10"/>
        <v/>
      </c>
      <c r="Y40" s="882" t="s">
        <v>122</v>
      </c>
      <c r="Z40" s="879" t="str">
        <f t="shared" si="11"/>
        <v/>
      </c>
      <c r="AA40" s="882" t="s">
        <v>122</v>
      </c>
      <c r="AB40" s="879" t="str">
        <f t="shared" si="12"/>
        <v/>
      </c>
      <c r="AC40" s="882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6"/>
        <v>-</v>
      </c>
      <c r="AH40" s="1005"/>
      <c r="AI40" s="1006" t="str">
        <f t="shared" si="14"/>
        <v>-</v>
      </c>
      <c r="AJ40" s="1005"/>
      <c r="AK40" s="1006" t="str">
        <f t="shared" si="15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75" customHeight="1" x14ac:dyDescent="0.15">
      <c r="A41" s="984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332" t="s">
        <v>122</v>
      </c>
      <c r="H41" s="879" t="str">
        <f t="shared" si="2"/>
        <v/>
      </c>
      <c r="I41" s="882" t="s">
        <v>122</v>
      </c>
      <c r="J41" s="879" t="str">
        <f t="shared" si="3"/>
        <v/>
      </c>
      <c r="K41" s="882" t="s">
        <v>122</v>
      </c>
      <c r="L41" s="879" t="str">
        <f t="shared" si="4"/>
        <v/>
      </c>
      <c r="M41" s="882" t="s">
        <v>122</v>
      </c>
      <c r="N41" s="879" t="str">
        <f t="shared" si="5"/>
        <v/>
      </c>
      <c r="O41" s="882" t="s">
        <v>122</v>
      </c>
      <c r="P41" s="879" t="str">
        <f t="shared" si="6"/>
        <v/>
      </c>
      <c r="Q41" s="882" t="s">
        <v>122</v>
      </c>
      <c r="R41" s="879" t="str">
        <f t="shared" si="7"/>
        <v/>
      </c>
      <c r="S41" s="882" t="s">
        <v>122</v>
      </c>
      <c r="T41" s="879" t="str">
        <f t="shared" si="8"/>
        <v/>
      </c>
      <c r="U41" s="882" t="s">
        <v>122</v>
      </c>
      <c r="V41" s="879" t="str">
        <f t="shared" si="9"/>
        <v/>
      </c>
      <c r="W41" s="882" t="s">
        <v>122</v>
      </c>
      <c r="X41" s="879" t="str">
        <f t="shared" si="10"/>
        <v/>
      </c>
      <c r="Y41" s="882" t="s">
        <v>122</v>
      </c>
      <c r="Z41" s="879" t="str">
        <f t="shared" si="11"/>
        <v/>
      </c>
      <c r="AA41" s="882" t="s">
        <v>122</v>
      </c>
      <c r="AB41" s="879" t="str">
        <f t="shared" si="12"/>
        <v/>
      </c>
      <c r="AC41" s="882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6"/>
        <v>-</v>
      </c>
      <c r="AH41" s="1005"/>
      <c r="AI41" s="1006" t="str">
        <f t="shared" si="14"/>
        <v>-</v>
      </c>
      <c r="AJ41" s="1005"/>
      <c r="AK41" s="1006" t="str">
        <f t="shared" si="15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4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268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272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272" t="s">
        <v>122</v>
      </c>
      <c r="P42" s="269" t="str">
        <f t="shared" si="6"/>
        <v/>
      </c>
      <c r="Q42" s="272" t="s">
        <v>122</v>
      </c>
      <c r="R42" s="269">
        <f t="shared" si="7"/>
        <v>0.01</v>
      </c>
      <c r="S42" s="272" t="s">
        <v>139</v>
      </c>
      <c r="T42" s="269" t="str">
        <f t="shared" si="8"/>
        <v/>
      </c>
      <c r="U42" s="272" t="s">
        <v>122</v>
      </c>
      <c r="V42" s="269" t="str">
        <f t="shared" si="9"/>
        <v/>
      </c>
      <c r="W42" s="272" t="s">
        <v>122</v>
      </c>
      <c r="X42" s="269" t="str">
        <f t="shared" si="10"/>
        <v/>
      </c>
      <c r="Y42" s="272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272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6"/>
        <v>&lt;0.01</v>
      </c>
      <c r="AH42" s="1109"/>
      <c r="AI42" s="1110" t="str">
        <f t="shared" si="14"/>
        <v>-</v>
      </c>
      <c r="AJ42" s="1109"/>
      <c r="AK42" s="1110" t="str">
        <f t="shared" si="15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4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0.12</v>
      </c>
      <c r="G43" s="268">
        <v>0.12</v>
      </c>
      <c r="H43" s="900">
        <f t="shared" si="2"/>
        <v>0.21</v>
      </c>
      <c r="I43" s="268">
        <v>0.21</v>
      </c>
      <c r="J43" s="269">
        <f t="shared" si="3"/>
        <v>0.08</v>
      </c>
      <c r="K43" s="270">
        <v>0.08</v>
      </c>
      <c r="L43" s="269">
        <f t="shared" si="4"/>
        <v>0.08</v>
      </c>
      <c r="M43" s="270">
        <v>0.08</v>
      </c>
      <c r="N43" s="269">
        <f t="shared" si="5"/>
        <v>0.13</v>
      </c>
      <c r="O43" s="270">
        <v>0.13</v>
      </c>
      <c r="P43" s="269">
        <f t="shared" si="6"/>
        <v>0.11</v>
      </c>
      <c r="Q43" s="270">
        <v>0.11</v>
      </c>
      <c r="R43" s="271">
        <f t="shared" si="7"/>
        <v>0.05</v>
      </c>
      <c r="S43" s="272">
        <v>0.05</v>
      </c>
      <c r="T43" s="269">
        <f t="shared" si="8"/>
        <v>0.11</v>
      </c>
      <c r="U43" s="272">
        <v>0.11</v>
      </c>
      <c r="V43" s="269">
        <f t="shared" si="9"/>
        <v>0.1</v>
      </c>
      <c r="W43" s="272">
        <v>0.1</v>
      </c>
      <c r="X43" s="269">
        <f t="shared" si="10"/>
        <v>0.11</v>
      </c>
      <c r="Y43" s="272">
        <v>0.11</v>
      </c>
      <c r="Z43" s="269">
        <f t="shared" si="11"/>
        <v>0.14000000000000001</v>
      </c>
      <c r="AA43" s="272">
        <v>0.14000000000000001</v>
      </c>
      <c r="AB43" s="269">
        <f t="shared" si="12"/>
        <v>0.09</v>
      </c>
      <c r="AC43" s="272">
        <v>0.09</v>
      </c>
      <c r="AD43" s="194">
        <f ca="1">OFFSET(H43,0,1)</f>
        <v>0.21</v>
      </c>
      <c r="AE43" s="120">
        <f ca="1">OFFSET(R43,0,1)</f>
        <v>0.05</v>
      </c>
      <c r="AF43" s="120">
        <f>AVERAGE(F43:AC43)</f>
        <v>0.11083333333333334</v>
      </c>
      <c r="AG43" s="1108">
        <f t="shared" ca="1" si="16"/>
        <v>0.21</v>
      </c>
      <c r="AH43" s="1109"/>
      <c r="AI43" s="1110">
        <f t="shared" ca="1" si="14"/>
        <v>0.05</v>
      </c>
      <c r="AJ43" s="1109"/>
      <c r="AK43" s="1110">
        <f t="shared" si="15"/>
        <v>0.11083333333333334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4"/>
      <c r="B44" s="328">
        <v>34</v>
      </c>
      <c r="C44" s="341"/>
      <c r="D44" s="192" t="s">
        <v>40</v>
      </c>
      <c r="E44" s="193" t="s">
        <v>104</v>
      </c>
      <c r="F44" s="271">
        <f t="shared" si="1"/>
        <v>0.27</v>
      </c>
      <c r="G44" s="268">
        <v>0.27</v>
      </c>
      <c r="H44" s="900">
        <f t="shared" si="2"/>
        <v>0.51</v>
      </c>
      <c r="I44" s="268">
        <v>0.51</v>
      </c>
      <c r="J44" s="269">
        <f t="shared" si="3"/>
        <v>0.39</v>
      </c>
      <c r="K44" s="270">
        <v>0.39</v>
      </c>
      <c r="L44" s="269">
        <f t="shared" si="4"/>
        <v>0.5</v>
      </c>
      <c r="M44" s="270">
        <v>0.5</v>
      </c>
      <c r="N44" s="269">
        <f t="shared" si="5"/>
        <v>0.37</v>
      </c>
      <c r="O44" s="270">
        <v>0.37</v>
      </c>
      <c r="P44" s="269">
        <f t="shared" si="6"/>
        <v>0.33</v>
      </c>
      <c r="Q44" s="270">
        <v>0.33</v>
      </c>
      <c r="R44" s="269">
        <f t="shared" si="7"/>
        <v>0.31</v>
      </c>
      <c r="S44" s="272">
        <v>0.31</v>
      </c>
      <c r="T44" s="269">
        <f t="shared" si="8"/>
        <v>0.41</v>
      </c>
      <c r="U44" s="272">
        <v>0.41</v>
      </c>
      <c r="V44" s="269">
        <f t="shared" si="9"/>
        <v>0.39</v>
      </c>
      <c r="W44" s="272">
        <v>0.39</v>
      </c>
      <c r="X44" s="269">
        <f t="shared" si="10"/>
        <v>0.41</v>
      </c>
      <c r="Y44" s="272">
        <v>0.41</v>
      </c>
      <c r="Z44" s="269">
        <f t="shared" si="11"/>
        <v>0.49</v>
      </c>
      <c r="AA44" s="272">
        <v>0.49</v>
      </c>
      <c r="AB44" s="269">
        <f t="shared" si="12"/>
        <v>0.36</v>
      </c>
      <c r="AC44" s="272">
        <v>0.36</v>
      </c>
      <c r="AD44" s="194">
        <f ca="1">OFFSET(H44,0,1)</f>
        <v>0.51</v>
      </c>
      <c r="AE44" s="120">
        <f ca="1">OFFSET(F44,0,1)</f>
        <v>0.27</v>
      </c>
      <c r="AF44" s="120">
        <f>AVERAGE(F44:AC44)</f>
        <v>0.39499999999999996</v>
      </c>
      <c r="AG44" s="1108">
        <f t="shared" ca="1" si="16"/>
        <v>0.51</v>
      </c>
      <c r="AH44" s="1109"/>
      <c r="AI44" s="1110">
        <f t="shared" ca="1" si="14"/>
        <v>0.27</v>
      </c>
      <c r="AJ44" s="1109"/>
      <c r="AK44" s="1110">
        <f t="shared" si="15"/>
        <v>0.39499999999999996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4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268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272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272" t="s">
        <v>122</v>
      </c>
      <c r="P45" s="269" t="str">
        <f t="shared" si="6"/>
        <v/>
      </c>
      <c r="Q45" s="272" t="s">
        <v>122</v>
      </c>
      <c r="R45" s="269">
        <f t="shared" si="7"/>
        <v>0.01</v>
      </c>
      <c r="S45" s="272" t="s">
        <v>139</v>
      </c>
      <c r="T45" s="269" t="str">
        <f t="shared" si="8"/>
        <v/>
      </c>
      <c r="U45" s="272" t="s">
        <v>122</v>
      </c>
      <c r="V45" s="269" t="str">
        <f t="shared" si="9"/>
        <v/>
      </c>
      <c r="W45" s="272" t="s">
        <v>122</v>
      </c>
      <c r="X45" s="269" t="str">
        <f t="shared" si="10"/>
        <v/>
      </c>
      <c r="Y45" s="272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272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6"/>
        <v>&lt;0.01</v>
      </c>
      <c r="AH45" s="1109"/>
      <c r="AI45" s="1110" t="str">
        <f t="shared" si="14"/>
        <v>-</v>
      </c>
      <c r="AJ45" s="1109"/>
      <c r="AK45" s="1110" t="str">
        <f t="shared" si="15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4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231" t="s">
        <v>122</v>
      </c>
      <c r="H46" s="235">
        <f t="shared" si="2"/>
        <v>8</v>
      </c>
      <c r="I46" s="231">
        <v>8</v>
      </c>
      <c r="J46" s="230" t="str">
        <f t="shared" si="3"/>
        <v/>
      </c>
      <c r="K46" s="234" t="s">
        <v>122</v>
      </c>
      <c r="L46" s="230">
        <f t="shared" si="4"/>
        <v>9</v>
      </c>
      <c r="M46" s="233">
        <v>9</v>
      </c>
      <c r="N46" s="230" t="str">
        <f t="shared" si="5"/>
        <v/>
      </c>
      <c r="O46" s="234" t="s">
        <v>122</v>
      </c>
      <c r="P46" s="230" t="str">
        <f t="shared" si="6"/>
        <v/>
      </c>
      <c r="Q46" s="234" t="s">
        <v>122</v>
      </c>
      <c r="R46" s="230">
        <f t="shared" si="7"/>
        <v>10.199999999999999</v>
      </c>
      <c r="S46" s="234">
        <v>10.199999999999999</v>
      </c>
      <c r="T46" s="230" t="str">
        <f t="shared" si="8"/>
        <v/>
      </c>
      <c r="U46" s="234" t="s">
        <v>122</v>
      </c>
      <c r="V46" s="230" t="str">
        <f t="shared" si="9"/>
        <v/>
      </c>
      <c r="W46" s="234" t="s">
        <v>122</v>
      </c>
      <c r="X46" s="230" t="str">
        <f t="shared" si="10"/>
        <v/>
      </c>
      <c r="Y46" s="234" t="s">
        <v>122</v>
      </c>
      <c r="Z46" s="232">
        <f t="shared" si="11"/>
        <v>13.4</v>
      </c>
      <c r="AA46" s="234">
        <v>13.4</v>
      </c>
      <c r="AB46" s="230" t="str">
        <f t="shared" si="12"/>
        <v/>
      </c>
      <c r="AC46" s="234" t="s">
        <v>122</v>
      </c>
      <c r="AD46" s="204">
        <f ca="1">OFFSET(Z46,0,1)</f>
        <v>13.4</v>
      </c>
      <c r="AE46" s="121">
        <f ca="1">OFFSET(H46,0,1)</f>
        <v>8</v>
      </c>
      <c r="AF46" s="121">
        <f>AVERAGE(F46:AC46)</f>
        <v>10.150000000000002</v>
      </c>
      <c r="AG46" s="1085">
        <f t="shared" ca="1" si="16"/>
        <v>13.4</v>
      </c>
      <c r="AH46" s="1086"/>
      <c r="AI46" s="1087">
        <f t="shared" ca="1" si="14"/>
        <v>8</v>
      </c>
      <c r="AJ46" s="1086"/>
      <c r="AK46" s="1087">
        <f t="shared" si="15"/>
        <v>10.150000000000002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4"/>
      <c r="B47" s="328">
        <v>37</v>
      </c>
      <c r="C47" s="337"/>
      <c r="D47" s="180" t="s">
        <v>43</v>
      </c>
      <c r="E47" s="181" t="s">
        <v>104</v>
      </c>
      <c r="F47" s="283">
        <f t="shared" si="1"/>
        <v>4.7E-2</v>
      </c>
      <c r="G47" s="284">
        <v>4.7E-2</v>
      </c>
      <c r="H47" s="283">
        <f t="shared" si="2"/>
        <v>5.8000000000000003E-2</v>
      </c>
      <c r="I47" s="284">
        <v>5.8000000000000003E-2</v>
      </c>
      <c r="J47" s="283">
        <f t="shared" si="3"/>
        <v>4.7E-2</v>
      </c>
      <c r="K47" s="285">
        <v>4.7E-2</v>
      </c>
      <c r="L47" s="283">
        <f t="shared" si="4"/>
        <v>3.5999999999999997E-2</v>
      </c>
      <c r="M47" s="285">
        <v>3.5999999999999997E-2</v>
      </c>
      <c r="N47" s="283">
        <f t="shared" si="5"/>
        <v>3.1E-2</v>
      </c>
      <c r="O47" s="285">
        <v>3.1E-2</v>
      </c>
      <c r="P47" s="283">
        <f t="shared" si="6"/>
        <v>2.9000000000000001E-2</v>
      </c>
      <c r="Q47" s="285">
        <v>2.9000000000000001E-2</v>
      </c>
      <c r="R47" s="283">
        <f t="shared" si="7"/>
        <v>4.4999999999999998E-2</v>
      </c>
      <c r="S47" s="286">
        <v>4.4999999999999998E-2</v>
      </c>
      <c r="T47" s="899">
        <f t="shared" si="8"/>
        <v>2.8000000000000001E-2</v>
      </c>
      <c r="U47" s="286">
        <v>2.8000000000000001E-2</v>
      </c>
      <c r="V47" s="283">
        <f t="shared" si="9"/>
        <v>5.8000000000000003E-2</v>
      </c>
      <c r="W47" s="286">
        <v>5.8000000000000003E-2</v>
      </c>
      <c r="X47" s="283">
        <f t="shared" si="10"/>
        <v>4.4999999999999998E-2</v>
      </c>
      <c r="Y47" s="286">
        <v>4.4999999999999998E-2</v>
      </c>
      <c r="Z47" s="283">
        <f t="shared" si="11"/>
        <v>6.3E-2</v>
      </c>
      <c r="AA47" s="286">
        <v>6.3E-2</v>
      </c>
      <c r="AB47" s="287">
        <f t="shared" si="12"/>
        <v>7.1999999999999995E-2</v>
      </c>
      <c r="AC47" s="286">
        <v>7.1999999999999995E-2</v>
      </c>
      <c r="AD47" s="182">
        <f ca="1">OFFSET(AB47,0,1)</f>
        <v>7.1999999999999995E-2</v>
      </c>
      <c r="AE47" s="119">
        <f ca="1">OFFSET(T47,0,1)</f>
        <v>2.8000000000000001E-2</v>
      </c>
      <c r="AF47" s="119">
        <f>AVERAGE(F47:AC47)</f>
        <v>4.6583333333333345E-2</v>
      </c>
      <c r="AG47" s="1007">
        <f t="shared" ca="1" si="16"/>
        <v>7.1999999999999995E-2</v>
      </c>
      <c r="AH47" s="1008"/>
      <c r="AI47" s="1084">
        <f t="shared" ca="1" si="14"/>
        <v>2.8000000000000001E-2</v>
      </c>
      <c r="AJ47" s="1008"/>
      <c r="AK47" s="1084">
        <f t="shared" si="15"/>
        <v>4.6583333333333345E-2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4"/>
      <c r="B48" s="328">
        <v>38</v>
      </c>
      <c r="C48" s="343"/>
      <c r="D48" s="70" t="s">
        <v>44</v>
      </c>
      <c r="E48" s="71" t="s">
        <v>104</v>
      </c>
      <c r="F48" s="235">
        <f t="shared" si="1"/>
        <v>10.5</v>
      </c>
      <c r="G48" s="231">
        <v>10.5</v>
      </c>
      <c r="H48" s="230">
        <f t="shared" si="2"/>
        <v>12.1</v>
      </c>
      <c r="I48" s="231">
        <v>12.1</v>
      </c>
      <c r="J48" s="230">
        <f t="shared" si="3"/>
        <v>17.399999999999999</v>
      </c>
      <c r="K48" s="233">
        <v>17.399999999999999</v>
      </c>
      <c r="L48" s="230">
        <f t="shared" si="4"/>
        <v>13.9</v>
      </c>
      <c r="M48" s="233">
        <v>13.9</v>
      </c>
      <c r="N48" s="230">
        <f t="shared" si="5"/>
        <v>14.5</v>
      </c>
      <c r="O48" s="233">
        <v>14.5</v>
      </c>
      <c r="P48" s="230">
        <f t="shared" si="6"/>
        <v>13.5</v>
      </c>
      <c r="Q48" s="233">
        <v>13.5</v>
      </c>
      <c r="R48" s="230">
        <f t="shared" si="7"/>
        <v>13.4</v>
      </c>
      <c r="S48" s="234">
        <v>13.4</v>
      </c>
      <c r="T48" s="230">
        <f t="shared" si="8"/>
        <v>14.5</v>
      </c>
      <c r="U48" s="234">
        <v>14.5</v>
      </c>
      <c r="V48" s="230">
        <f t="shared" si="9"/>
        <v>16</v>
      </c>
      <c r="W48" s="234">
        <v>16</v>
      </c>
      <c r="X48" s="230">
        <f t="shared" si="10"/>
        <v>17</v>
      </c>
      <c r="Y48" s="234">
        <v>17</v>
      </c>
      <c r="Z48" s="232">
        <f t="shared" si="11"/>
        <v>22.7</v>
      </c>
      <c r="AA48" s="234">
        <v>22.7</v>
      </c>
      <c r="AB48" s="230">
        <f t="shared" si="12"/>
        <v>18.5</v>
      </c>
      <c r="AC48" s="234">
        <v>18.5</v>
      </c>
      <c r="AD48" s="204">
        <f ca="1">OFFSET(Z48,0,1)</f>
        <v>22.7</v>
      </c>
      <c r="AE48" s="121">
        <f ca="1">OFFSET(F48,0,1)</f>
        <v>10.5</v>
      </c>
      <c r="AF48" s="121">
        <f>AVERAGE(F48:AC48)</f>
        <v>15.333333333333334</v>
      </c>
      <c r="AG48" s="1085">
        <f t="shared" ca="1" si="16"/>
        <v>22.7</v>
      </c>
      <c r="AH48" s="1086"/>
      <c r="AI48" s="1087">
        <f t="shared" ca="1" si="14"/>
        <v>10.5</v>
      </c>
      <c r="AJ48" s="1086"/>
      <c r="AK48" s="1087">
        <f t="shared" si="15"/>
        <v>15.333333333333334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4"/>
      <c r="B49" s="328">
        <v>39</v>
      </c>
      <c r="C49" s="40"/>
      <c r="D49" s="26" t="s">
        <v>88</v>
      </c>
      <c r="E49" s="1" t="s">
        <v>104</v>
      </c>
      <c r="F49" s="878">
        <f t="shared" si="1"/>
        <v>23</v>
      </c>
      <c r="G49" s="332">
        <v>23</v>
      </c>
      <c r="H49" s="879">
        <f t="shared" si="2"/>
        <v>27</v>
      </c>
      <c r="I49" s="332">
        <v>27</v>
      </c>
      <c r="J49" s="881">
        <f t="shared" si="3"/>
        <v>36</v>
      </c>
      <c r="K49" s="880">
        <v>36</v>
      </c>
      <c r="L49" s="879">
        <f t="shared" si="4"/>
        <v>33</v>
      </c>
      <c r="M49" s="880">
        <v>33</v>
      </c>
      <c r="N49" s="879">
        <f t="shared" si="5"/>
        <v>33</v>
      </c>
      <c r="O49" s="880">
        <v>33</v>
      </c>
      <c r="P49" s="879">
        <f t="shared" si="6"/>
        <v>32</v>
      </c>
      <c r="Q49" s="880">
        <v>32</v>
      </c>
      <c r="R49" s="879">
        <f t="shared" si="7"/>
        <v>34</v>
      </c>
      <c r="S49" s="882">
        <v>34</v>
      </c>
      <c r="T49" s="879">
        <f t="shared" si="8"/>
        <v>33</v>
      </c>
      <c r="U49" s="882">
        <v>33</v>
      </c>
      <c r="V49" s="879">
        <f t="shared" si="9"/>
        <v>31</v>
      </c>
      <c r="W49" s="882">
        <v>31</v>
      </c>
      <c r="X49" s="879">
        <f t="shared" si="10"/>
        <v>31</v>
      </c>
      <c r="Y49" s="882">
        <v>31</v>
      </c>
      <c r="Z49" s="879">
        <f t="shared" si="11"/>
        <v>30</v>
      </c>
      <c r="AA49" s="882">
        <v>30</v>
      </c>
      <c r="AB49" s="879">
        <f t="shared" si="12"/>
        <v>31</v>
      </c>
      <c r="AC49" s="882">
        <v>31</v>
      </c>
      <c r="AD49" s="75">
        <f ca="1">OFFSET(J49,0,1)</f>
        <v>36</v>
      </c>
      <c r="AE49" s="76">
        <f ca="1">OFFSET(F49,0,1)</f>
        <v>23</v>
      </c>
      <c r="AF49" s="122">
        <f>AVERAGE(F49:AC49)</f>
        <v>31.166666666666668</v>
      </c>
      <c r="AG49" s="1004">
        <f t="shared" ca="1" si="16"/>
        <v>36</v>
      </c>
      <c r="AH49" s="1005"/>
      <c r="AI49" s="1006">
        <f t="shared" ca="1" si="14"/>
        <v>23</v>
      </c>
      <c r="AJ49" s="1005"/>
      <c r="AK49" s="1088">
        <f t="shared" si="15"/>
        <v>31.166666666666668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4"/>
      <c r="B50" s="328">
        <v>40</v>
      </c>
      <c r="C50" s="40"/>
      <c r="D50" s="26" t="s">
        <v>45</v>
      </c>
      <c r="E50" s="1" t="s">
        <v>104</v>
      </c>
      <c r="F50" s="878">
        <f t="shared" si="1"/>
        <v>83</v>
      </c>
      <c r="G50" s="332">
        <v>83</v>
      </c>
      <c r="H50" s="879">
        <f t="shared" si="2"/>
        <v>94</v>
      </c>
      <c r="I50" s="332">
        <v>94</v>
      </c>
      <c r="J50" s="879">
        <f t="shared" si="3"/>
        <v>104</v>
      </c>
      <c r="K50" s="880">
        <v>104</v>
      </c>
      <c r="L50" s="879">
        <f t="shared" si="4"/>
        <v>84</v>
      </c>
      <c r="M50" s="880">
        <v>84</v>
      </c>
      <c r="N50" s="879">
        <f t="shared" si="5"/>
        <v>91</v>
      </c>
      <c r="O50" s="880">
        <v>91</v>
      </c>
      <c r="P50" s="879">
        <f t="shared" si="6"/>
        <v>88</v>
      </c>
      <c r="Q50" s="880">
        <v>88</v>
      </c>
      <c r="R50" s="879">
        <f t="shared" si="7"/>
        <v>93</v>
      </c>
      <c r="S50" s="882">
        <v>93</v>
      </c>
      <c r="T50" s="879">
        <f t="shared" si="8"/>
        <v>91</v>
      </c>
      <c r="U50" s="882">
        <v>91</v>
      </c>
      <c r="V50" s="879">
        <f t="shared" si="9"/>
        <v>92</v>
      </c>
      <c r="W50" s="882">
        <v>92</v>
      </c>
      <c r="X50" s="879">
        <f t="shared" si="10"/>
        <v>100</v>
      </c>
      <c r="Y50" s="882">
        <v>100</v>
      </c>
      <c r="Z50" s="881">
        <f t="shared" si="11"/>
        <v>110</v>
      </c>
      <c r="AA50" s="882">
        <v>110</v>
      </c>
      <c r="AB50" s="879">
        <f t="shared" si="12"/>
        <v>84</v>
      </c>
      <c r="AC50" s="882">
        <v>84</v>
      </c>
      <c r="AD50" s="75">
        <f ca="1">OFFSET(Z50,0,1)</f>
        <v>110</v>
      </c>
      <c r="AE50" s="76">
        <f ca="1">OFFSET(F50,0,1)</f>
        <v>83</v>
      </c>
      <c r="AF50" s="122">
        <f>AVERAGE(F50:AC50)</f>
        <v>92.833333333333329</v>
      </c>
      <c r="AG50" s="1004">
        <f t="shared" ca="1" si="16"/>
        <v>110</v>
      </c>
      <c r="AH50" s="1005"/>
      <c r="AI50" s="1006">
        <f t="shared" ca="1" si="14"/>
        <v>83</v>
      </c>
      <c r="AJ50" s="1005"/>
      <c r="AK50" s="1088">
        <f t="shared" si="15"/>
        <v>92.833333333333329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4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268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272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272" t="s">
        <v>122</v>
      </c>
      <c r="P51" s="269" t="str">
        <f t="shared" si="6"/>
        <v/>
      </c>
      <c r="Q51" s="272" t="s">
        <v>122</v>
      </c>
      <c r="R51" s="269">
        <f t="shared" si="7"/>
        <v>0.02</v>
      </c>
      <c r="S51" s="272" t="s">
        <v>140</v>
      </c>
      <c r="T51" s="269" t="str">
        <f t="shared" si="8"/>
        <v/>
      </c>
      <c r="U51" s="272" t="s">
        <v>122</v>
      </c>
      <c r="V51" s="269" t="str">
        <f t="shared" si="9"/>
        <v/>
      </c>
      <c r="W51" s="272" t="s">
        <v>122</v>
      </c>
      <c r="X51" s="269" t="str">
        <f t="shared" si="10"/>
        <v/>
      </c>
      <c r="Y51" s="272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272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6"/>
        <v>&lt;0.02</v>
      </c>
      <c r="AH51" s="1109"/>
      <c r="AI51" s="1110" t="str">
        <f t="shared" si="14"/>
        <v>-</v>
      </c>
      <c r="AJ51" s="1109"/>
      <c r="AK51" s="1110" t="str">
        <f t="shared" si="15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4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903" t="s">
        <v>122</v>
      </c>
      <c r="H52" s="902">
        <f t="shared" si="2"/>
        <v>1.9999999999999999E-6</v>
      </c>
      <c r="I52" s="903">
        <v>1.9999999999999999E-6</v>
      </c>
      <c r="J52" s="904">
        <f t="shared" si="3"/>
        <v>3.0000000000000001E-6</v>
      </c>
      <c r="K52" s="905">
        <v>3.0000000000000001E-6</v>
      </c>
      <c r="L52" s="902">
        <f t="shared" si="4"/>
        <v>1.9999999999999999E-6</v>
      </c>
      <c r="M52" s="905">
        <v>1.9999999999999999E-6</v>
      </c>
      <c r="N52" s="902">
        <f t="shared" si="5"/>
        <v>3.0000000000000001E-6</v>
      </c>
      <c r="O52" s="905">
        <v>3.0000000000000001E-6</v>
      </c>
      <c r="P52" s="902">
        <f t="shared" si="6"/>
        <v>9.9999999999999995E-7</v>
      </c>
      <c r="Q52" s="905">
        <v>9.9999999999999995E-7</v>
      </c>
      <c r="R52" s="906">
        <f t="shared" si="7"/>
        <v>9.9999999999999995E-7</v>
      </c>
      <c r="S52" s="907" t="s">
        <v>141</v>
      </c>
      <c r="T52" s="902" t="str">
        <f t="shared" si="8"/>
        <v/>
      </c>
      <c r="U52" s="907" t="s">
        <v>122</v>
      </c>
      <c r="V52" s="902" t="str">
        <f t="shared" si="9"/>
        <v/>
      </c>
      <c r="W52" s="907" t="s">
        <v>122</v>
      </c>
      <c r="X52" s="902" t="str">
        <f t="shared" si="10"/>
        <v/>
      </c>
      <c r="Y52" s="907" t="s">
        <v>122</v>
      </c>
      <c r="Z52" s="902" t="str">
        <f t="shared" si="11"/>
        <v/>
      </c>
      <c r="AA52" s="907" t="s">
        <v>122</v>
      </c>
      <c r="AB52" s="902" t="str">
        <f t="shared" si="12"/>
        <v/>
      </c>
      <c r="AC52" s="907" t="s">
        <v>122</v>
      </c>
      <c r="AD52" s="217">
        <f ca="1">OFFSET(J52,0,1)</f>
        <v>3.0000000000000001E-6</v>
      </c>
      <c r="AE52" s="123" t="str">
        <f ca="1">OFFSET(R52,0,1)</f>
        <v>&lt;0.000001</v>
      </c>
      <c r="AF52" s="123">
        <f>AVERAGE(F52:AC52)</f>
        <v>2.0909090909090907E-6</v>
      </c>
      <c r="AG52" s="1105">
        <f t="shared" ca="1" si="16"/>
        <v>3.0000000000000001E-6</v>
      </c>
      <c r="AH52" s="1106"/>
      <c r="AI52" s="1107" t="str">
        <f t="shared" ca="1" si="14"/>
        <v>&lt;0.000001</v>
      </c>
      <c r="AJ52" s="1106"/>
      <c r="AK52" s="1107">
        <f>AF52</f>
        <v>2.0909090909090907E-6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4"/>
      <c r="B53" s="328">
        <v>43</v>
      </c>
      <c r="C53" s="345"/>
      <c r="D53" s="215" t="s">
        <v>89</v>
      </c>
      <c r="E53" s="216" t="s">
        <v>104</v>
      </c>
      <c r="F53" s="902" t="str">
        <f t="shared" si="1"/>
        <v/>
      </c>
      <c r="G53" s="903" t="s">
        <v>122</v>
      </c>
      <c r="H53" s="906">
        <f t="shared" si="2"/>
        <v>9.9999999999999995E-7</v>
      </c>
      <c r="I53" s="903" t="s">
        <v>141</v>
      </c>
      <c r="J53" s="904">
        <f t="shared" si="3"/>
        <v>1.9999999999999999E-6</v>
      </c>
      <c r="K53" s="905">
        <v>1.9999999999999999E-6</v>
      </c>
      <c r="L53" s="902">
        <f t="shared" si="4"/>
        <v>9.9999999999999995E-7</v>
      </c>
      <c r="M53" s="905">
        <v>9.9999999999999995E-7</v>
      </c>
      <c r="N53" s="902">
        <f t="shared" si="5"/>
        <v>9.9999999999999995E-7</v>
      </c>
      <c r="O53" s="905">
        <v>9.9999999999999995E-7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907" t="s">
        <v>122</v>
      </c>
      <c r="V53" s="902" t="str">
        <f t="shared" si="9"/>
        <v/>
      </c>
      <c r="W53" s="907" t="s">
        <v>122</v>
      </c>
      <c r="X53" s="902" t="str">
        <f t="shared" si="10"/>
        <v/>
      </c>
      <c r="Y53" s="907" t="s">
        <v>122</v>
      </c>
      <c r="Z53" s="902" t="str">
        <f t="shared" si="11"/>
        <v/>
      </c>
      <c r="AA53" s="907" t="s">
        <v>122</v>
      </c>
      <c r="AB53" s="902" t="str">
        <f t="shared" si="12"/>
        <v/>
      </c>
      <c r="AC53" s="907" t="s">
        <v>122</v>
      </c>
      <c r="AD53" s="217">
        <f ca="1">OFFSET(J53,0,1)</f>
        <v>1.9999999999999999E-6</v>
      </c>
      <c r="AE53" s="123" t="str">
        <f ca="1">OFFSET(H53,0,1)</f>
        <v>&lt;0.000001</v>
      </c>
      <c r="AF53" s="123">
        <f>AVERAGE(F53:AC53)</f>
        <v>1.2222222222222223E-6</v>
      </c>
      <c r="AG53" s="1105">
        <f t="shared" ca="1" si="16"/>
        <v>1.9999999999999999E-6</v>
      </c>
      <c r="AH53" s="1106"/>
      <c r="AI53" s="1107" t="str">
        <f t="shared" ca="1" si="14"/>
        <v>&lt;0.000001</v>
      </c>
      <c r="AJ53" s="1106"/>
      <c r="AK53" s="1107">
        <f t="shared" si="15"/>
        <v>1.2222222222222223E-6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4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284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286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286" t="s">
        <v>122</v>
      </c>
      <c r="P54" s="283" t="str">
        <f t="shared" si="6"/>
        <v/>
      </c>
      <c r="Q54" s="286" t="s">
        <v>122</v>
      </c>
      <c r="R54" s="283">
        <f t="shared" si="7"/>
        <v>2E-3</v>
      </c>
      <c r="S54" s="286" t="s">
        <v>138</v>
      </c>
      <c r="T54" s="283" t="str">
        <f t="shared" si="8"/>
        <v/>
      </c>
      <c r="U54" s="286" t="s">
        <v>122</v>
      </c>
      <c r="V54" s="283" t="str">
        <f t="shared" si="9"/>
        <v/>
      </c>
      <c r="W54" s="286" t="s">
        <v>122</v>
      </c>
      <c r="X54" s="283" t="str">
        <f t="shared" si="10"/>
        <v/>
      </c>
      <c r="Y54" s="2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2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6"/>
        <v>&lt;0.002</v>
      </c>
      <c r="AH54" s="1008"/>
      <c r="AI54" s="1084" t="str">
        <f t="shared" si="14"/>
        <v>-</v>
      </c>
      <c r="AJ54" s="1008"/>
      <c r="AK54" s="1084" t="str">
        <f t="shared" si="15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4"/>
      <c r="B55" s="328">
        <v>45</v>
      </c>
      <c r="C55" s="335"/>
      <c r="D55" s="160" t="s">
        <v>90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9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9" t="s">
        <v>122</v>
      </c>
      <c r="P55" s="885" t="str">
        <f t="shared" si="6"/>
        <v/>
      </c>
      <c r="Q55" s="889" t="s">
        <v>122</v>
      </c>
      <c r="R55" s="885">
        <f t="shared" si="7"/>
        <v>5.0000000000000001E-4</v>
      </c>
      <c r="S55" s="889" t="s">
        <v>142</v>
      </c>
      <c r="T55" s="885" t="str">
        <f t="shared" si="8"/>
        <v/>
      </c>
      <c r="U55" s="889" t="s">
        <v>122</v>
      </c>
      <c r="V55" s="885" t="str">
        <f t="shared" si="9"/>
        <v/>
      </c>
      <c r="W55" s="889" t="s">
        <v>122</v>
      </c>
      <c r="X55" s="885" t="str">
        <f t="shared" si="10"/>
        <v/>
      </c>
      <c r="Y55" s="889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9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6"/>
        <v>&lt;0.0005</v>
      </c>
      <c r="AH55" s="1097"/>
      <c r="AI55" s="1098" t="str">
        <f t="shared" si="14"/>
        <v>-</v>
      </c>
      <c r="AJ55" s="1097"/>
      <c r="AK55" s="1098" t="str">
        <f t="shared" si="15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4"/>
      <c r="B56" s="328">
        <v>46</v>
      </c>
      <c r="C56" s="343"/>
      <c r="D56" s="70" t="s">
        <v>91</v>
      </c>
      <c r="E56" s="71" t="s">
        <v>104</v>
      </c>
      <c r="F56" s="235">
        <f t="shared" si="1"/>
        <v>0.8</v>
      </c>
      <c r="G56" s="231">
        <v>0.8</v>
      </c>
      <c r="H56" s="230">
        <f t="shared" si="2"/>
        <v>1.3</v>
      </c>
      <c r="I56" s="231">
        <v>1.3</v>
      </c>
      <c r="J56" s="230">
        <f t="shared" si="3"/>
        <v>1.6</v>
      </c>
      <c r="K56" s="233">
        <v>1.6</v>
      </c>
      <c r="L56" s="230">
        <f t="shared" si="4"/>
        <v>1.8</v>
      </c>
      <c r="M56" s="233">
        <v>1.8</v>
      </c>
      <c r="N56" s="232">
        <f t="shared" si="5"/>
        <v>1.9</v>
      </c>
      <c r="O56" s="233">
        <v>1.9</v>
      </c>
      <c r="P56" s="230">
        <f t="shared" si="6"/>
        <v>1.2</v>
      </c>
      <c r="Q56" s="233">
        <v>1.2</v>
      </c>
      <c r="R56" s="230">
        <f t="shared" si="7"/>
        <v>1</v>
      </c>
      <c r="S56" s="234">
        <v>1</v>
      </c>
      <c r="T56" s="230">
        <f t="shared" si="8"/>
        <v>1.5</v>
      </c>
      <c r="U56" s="234">
        <v>1.5</v>
      </c>
      <c r="V56" s="230">
        <f t="shared" si="9"/>
        <v>1.1000000000000001</v>
      </c>
      <c r="W56" s="234">
        <v>1.1000000000000001</v>
      </c>
      <c r="X56" s="230">
        <f t="shared" si="10"/>
        <v>1.2</v>
      </c>
      <c r="Y56" s="234">
        <v>1.2</v>
      </c>
      <c r="Z56" s="230">
        <f t="shared" si="11"/>
        <v>1.2</v>
      </c>
      <c r="AA56" s="234">
        <v>1.2</v>
      </c>
      <c r="AB56" s="230">
        <f t="shared" si="12"/>
        <v>1</v>
      </c>
      <c r="AC56" s="234">
        <v>1</v>
      </c>
      <c r="AD56" s="204">
        <f ca="1">OFFSET(N56,0,1)</f>
        <v>1.9</v>
      </c>
      <c r="AE56" s="121">
        <f ca="1">OFFSET(F56,0,1)</f>
        <v>0.8</v>
      </c>
      <c r="AF56" s="121">
        <f>AVERAGE(F56:AC56)</f>
        <v>1.3</v>
      </c>
      <c r="AG56" s="1085">
        <f t="shared" ca="1" si="16"/>
        <v>1.9</v>
      </c>
      <c r="AH56" s="1086"/>
      <c r="AI56" s="1087">
        <f t="shared" ca="1" si="14"/>
        <v>0.8</v>
      </c>
      <c r="AJ56" s="1086"/>
      <c r="AK56" s="1087">
        <f t="shared" si="15"/>
        <v>1.3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4"/>
      <c r="B57" s="328">
        <v>47</v>
      </c>
      <c r="C57" s="343"/>
      <c r="D57" s="70" t="s">
        <v>92</v>
      </c>
      <c r="E57" s="71" t="s">
        <v>103</v>
      </c>
      <c r="F57" s="230">
        <f t="shared" si="1"/>
        <v>7</v>
      </c>
      <c r="G57" s="231">
        <v>7</v>
      </c>
      <c r="H57" s="230">
        <f t="shared" si="2"/>
        <v>7.1</v>
      </c>
      <c r="I57" s="231">
        <v>7.1</v>
      </c>
      <c r="J57" s="230">
        <f t="shared" si="3"/>
        <v>7</v>
      </c>
      <c r="K57" s="233">
        <v>7</v>
      </c>
      <c r="L57" s="230">
        <f t="shared" si="4"/>
        <v>7</v>
      </c>
      <c r="M57" s="233">
        <v>7</v>
      </c>
      <c r="N57" s="230">
        <f t="shared" si="5"/>
        <v>7</v>
      </c>
      <c r="O57" s="233">
        <v>7</v>
      </c>
      <c r="P57" s="230">
        <f t="shared" si="6"/>
        <v>7.1</v>
      </c>
      <c r="Q57" s="233">
        <v>7.1</v>
      </c>
      <c r="R57" s="232">
        <f t="shared" si="7"/>
        <v>7.4</v>
      </c>
      <c r="S57" s="234">
        <v>7.4</v>
      </c>
      <c r="T57" s="230">
        <f t="shared" si="8"/>
        <v>7.2</v>
      </c>
      <c r="U57" s="234">
        <v>7.2</v>
      </c>
      <c r="V57" s="230">
        <f t="shared" si="9"/>
        <v>7</v>
      </c>
      <c r="W57" s="234">
        <v>7</v>
      </c>
      <c r="X57" s="230">
        <f t="shared" si="10"/>
        <v>7</v>
      </c>
      <c r="Y57" s="234">
        <v>7</v>
      </c>
      <c r="Z57" s="235">
        <f t="shared" si="11"/>
        <v>6.9</v>
      </c>
      <c r="AA57" s="234">
        <v>6.9</v>
      </c>
      <c r="AB57" s="230">
        <f t="shared" si="12"/>
        <v>7.1</v>
      </c>
      <c r="AC57" s="234">
        <v>7.1</v>
      </c>
      <c r="AD57" s="204">
        <f ca="1">OFFSET(R57,0,1)</f>
        <v>7.4</v>
      </c>
      <c r="AE57" s="121">
        <f ca="1">OFFSET(Z57,0,1)</f>
        <v>6.9</v>
      </c>
      <c r="AF57" s="121">
        <f>AVERAGE(F57:AC57)</f>
        <v>7.0666666666666673</v>
      </c>
      <c r="AG57" s="1085">
        <f t="shared" ca="1" si="16"/>
        <v>7.4</v>
      </c>
      <c r="AH57" s="1086"/>
      <c r="AI57" s="1087">
        <f t="shared" ca="1" si="14"/>
        <v>6.9</v>
      </c>
      <c r="AJ57" s="1086"/>
      <c r="AK57" s="1087">
        <f t="shared" si="15"/>
        <v>7.0666666666666673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4"/>
      <c r="B58" s="328">
        <v>48</v>
      </c>
      <c r="C58" s="40"/>
      <c r="D58" s="26" t="s">
        <v>49</v>
      </c>
      <c r="E58" s="1" t="s">
        <v>103</v>
      </c>
      <c r="F58" s="879" t="str">
        <f t="shared" si="1"/>
        <v/>
      </c>
      <c r="G58" s="882" t="s">
        <v>122</v>
      </c>
      <c r="H58" s="879" t="str">
        <f t="shared" si="2"/>
        <v/>
      </c>
      <c r="I58" s="882" t="s">
        <v>122</v>
      </c>
      <c r="J58" s="879" t="str">
        <f t="shared" si="3"/>
        <v/>
      </c>
      <c r="K58" s="882" t="s">
        <v>122</v>
      </c>
      <c r="L58" s="879" t="str">
        <f t="shared" si="4"/>
        <v/>
      </c>
      <c r="M58" s="882" t="s">
        <v>122</v>
      </c>
      <c r="N58" s="879" t="str">
        <f t="shared" si="5"/>
        <v/>
      </c>
      <c r="O58" s="882" t="s">
        <v>122</v>
      </c>
      <c r="P58" s="879" t="str">
        <f t="shared" si="6"/>
        <v/>
      </c>
      <c r="Q58" s="882" t="s">
        <v>122</v>
      </c>
      <c r="R58" s="879" t="str">
        <f t="shared" si="7"/>
        <v/>
      </c>
      <c r="S58" s="882" t="s">
        <v>122</v>
      </c>
      <c r="T58" s="879" t="str">
        <f t="shared" si="8"/>
        <v/>
      </c>
      <c r="U58" s="882" t="s">
        <v>122</v>
      </c>
      <c r="V58" s="879" t="str">
        <f t="shared" si="9"/>
        <v/>
      </c>
      <c r="W58" s="882" t="s">
        <v>122</v>
      </c>
      <c r="X58" s="879" t="str">
        <f t="shared" si="10"/>
        <v/>
      </c>
      <c r="Y58" s="882" t="s">
        <v>122</v>
      </c>
      <c r="Z58" s="879" t="str">
        <f t="shared" si="11"/>
        <v/>
      </c>
      <c r="AA58" s="882" t="s">
        <v>122</v>
      </c>
      <c r="AB58" s="879" t="str">
        <f t="shared" si="12"/>
        <v/>
      </c>
      <c r="AC58" s="882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4"/>
        <v>-</v>
      </c>
      <c r="AJ58" s="1005"/>
      <c r="AK58" s="1006" t="str">
        <f t="shared" si="15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4"/>
      <c r="B59" s="328">
        <v>49</v>
      </c>
      <c r="C59" s="40"/>
      <c r="D59" s="26" t="s">
        <v>50</v>
      </c>
      <c r="E59" s="1" t="s">
        <v>103</v>
      </c>
      <c r="F59" s="879">
        <f>COUNTA(G59)</f>
        <v>1</v>
      </c>
      <c r="G59" s="332" t="s">
        <v>144</v>
      </c>
      <c r="H59" s="879">
        <f>COUNTA(I59)</f>
        <v>1</v>
      </c>
      <c r="I59" s="332" t="s">
        <v>143</v>
      </c>
      <c r="J59" s="879">
        <f>COUNTA(K59)</f>
        <v>1</v>
      </c>
      <c r="K59" s="880" t="s">
        <v>143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1718</v>
      </c>
      <c r="P59" s="879">
        <f>COUNTA(Q59)</f>
        <v>1</v>
      </c>
      <c r="Q59" s="880" t="s">
        <v>144</v>
      </c>
      <c r="R59" s="879">
        <f>COUNTA(S59)</f>
        <v>1</v>
      </c>
      <c r="S59" s="882" t="s">
        <v>144</v>
      </c>
      <c r="T59" s="879">
        <f>COUNTA(U59)</f>
        <v>1</v>
      </c>
      <c r="U59" s="882" t="s">
        <v>144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929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4"/>
        <v>-</v>
      </c>
      <c r="AJ59" s="1005"/>
      <c r="AK59" s="1006" t="str">
        <f t="shared" si="15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4"/>
      <c r="B60" s="328">
        <v>50</v>
      </c>
      <c r="C60" s="343"/>
      <c r="D60" s="70" t="s">
        <v>51</v>
      </c>
      <c r="E60" s="71" t="s">
        <v>105</v>
      </c>
      <c r="F60" s="235">
        <f t="shared" si="1"/>
        <v>5.3</v>
      </c>
      <c r="G60" s="231">
        <v>5.3</v>
      </c>
      <c r="H60" s="232">
        <f t="shared" si="2"/>
        <v>12</v>
      </c>
      <c r="I60" s="231">
        <v>12</v>
      </c>
      <c r="J60" s="230">
        <f t="shared" si="3"/>
        <v>6.5</v>
      </c>
      <c r="K60" s="233">
        <v>6.5</v>
      </c>
      <c r="L60" s="230">
        <f t="shared" si="4"/>
        <v>10</v>
      </c>
      <c r="M60" s="233">
        <v>10</v>
      </c>
      <c r="N60" s="230">
        <f t="shared" si="5"/>
        <v>8.1999999999999993</v>
      </c>
      <c r="O60" s="233">
        <v>8.1999999999999993</v>
      </c>
      <c r="P60" s="230">
        <f t="shared" si="6"/>
        <v>5.9</v>
      </c>
      <c r="Q60" s="233">
        <v>5.9</v>
      </c>
      <c r="R60" s="230">
        <f t="shared" si="7"/>
        <v>6.7</v>
      </c>
      <c r="S60" s="234">
        <v>6.7</v>
      </c>
      <c r="T60" s="230">
        <f t="shared" si="8"/>
        <v>8.3000000000000007</v>
      </c>
      <c r="U60" s="234">
        <v>8.3000000000000007</v>
      </c>
      <c r="V60" s="230">
        <f t="shared" si="9"/>
        <v>6.3</v>
      </c>
      <c r="W60" s="234">
        <v>6.3</v>
      </c>
      <c r="X60" s="230">
        <f t="shared" si="10"/>
        <v>7.4</v>
      </c>
      <c r="Y60" s="234">
        <v>7.4</v>
      </c>
      <c r="Z60" s="230">
        <f t="shared" si="11"/>
        <v>7.6</v>
      </c>
      <c r="AA60" s="234">
        <v>7.6</v>
      </c>
      <c r="AB60" s="230">
        <f t="shared" si="12"/>
        <v>6.2</v>
      </c>
      <c r="AC60" s="234">
        <v>6.2</v>
      </c>
      <c r="AD60" s="204">
        <f ca="1">OFFSET(H60,0,1)</f>
        <v>12</v>
      </c>
      <c r="AE60" s="121">
        <f ca="1">OFFSET(F60,0,1)</f>
        <v>5.3</v>
      </c>
      <c r="AF60" s="121">
        <f>AVERAGE(F60:AC60)</f>
        <v>7.5333333333333341</v>
      </c>
      <c r="AG60" s="1085">
        <f t="shared" ref="AG60:AG61" ca="1" si="18">AD60</f>
        <v>12</v>
      </c>
      <c r="AH60" s="1086"/>
      <c r="AI60" s="1087">
        <f t="shared" ca="1" si="14"/>
        <v>5.3</v>
      </c>
      <c r="AJ60" s="1086"/>
      <c r="AK60" s="1087">
        <f t="shared" si="15"/>
        <v>7.5333333333333341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85"/>
      <c r="B61" s="330">
        <v>51</v>
      </c>
      <c r="C61" s="227"/>
      <c r="D61" s="228" t="s">
        <v>52</v>
      </c>
      <c r="E61" s="229" t="s">
        <v>105</v>
      </c>
      <c r="F61" s="230">
        <f t="shared" si="1"/>
        <v>10</v>
      </c>
      <c r="G61" s="231">
        <v>10</v>
      </c>
      <c r="H61" s="232">
        <f t="shared" si="2"/>
        <v>16</v>
      </c>
      <c r="I61" s="231">
        <v>16</v>
      </c>
      <c r="J61" s="230">
        <f t="shared" si="3"/>
        <v>5.2</v>
      </c>
      <c r="K61" s="233">
        <v>5.2</v>
      </c>
      <c r="L61" s="230">
        <f t="shared" si="4"/>
        <v>5.9</v>
      </c>
      <c r="M61" s="233">
        <v>5.9</v>
      </c>
      <c r="N61" s="230">
        <f t="shared" si="5"/>
        <v>6.8</v>
      </c>
      <c r="O61" s="233">
        <v>6.8</v>
      </c>
      <c r="P61" s="230">
        <f t="shared" si="6"/>
        <v>6.7</v>
      </c>
      <c r="Q61" s="233">
        <v>6.7</v>
      </c>
      <c r="R61" s="230">
        <f t="shared" si="7"/>
        <v>3</v>
      </c>
      <c r="S61" s="234">
        <v>3</v>
      </c>
      <c r="T61" s="230">
        <f t="shared" si="8"/>
        <v>6.9</v>
      </c>
      <c r="U61" s="234">
        <v>6.9</v>
      </c>
      <c r="V61" s="230">
        <f t="shared" si="9"/>
        <v>5</v>
      </c>
      <c r="W61" s="234">
        <v>5</v>
      </c>
      <c r="X61" s="230">
        <f t="shared" si="10"/>
        <v>5.2</v>
      </c>
      <c r="Y61" s="234">
        <v>5.2</v>
      </c>
      <c r="Z61" s="230">
        <f t="shared" si="11"/>
        <v>7.6</v>
      </c>
      <c r="AA61" s="234">
        <v>7.6</v>
      </c>
      <c r="AB61" s="235">
        <f t="shared" si="12"/>
        <v>2.9</v>
      </c>
      <c r="AC61" s="234">
        <v>2.9</v>
      </c>
      <c r="AD61" s="204">
        <f ca="1">OFFSET(H61,0,1)</f>
        <v>16</v>
      </c>
      <c r="AE61" s="121">
        <f ca="1">OFFSET(AB61,0,1)</f>
        <v>2.9</v>
      </c>
      <c r="AF61" s="121">
        <f>AVERAGE(F61:AC61)</f>
        <v>6.7666666666666666</v>
      </c>
      <c r="AG61" s="1103">
        <f t="shared" ca="1" si="18"/>
        <v>16</v>
      </c>
      <c r="AH61" s="1104"/>
      <c r="AI61" s="1087">
        <f t="shared" ca="1" si="14"/>
        <v>2.9</v>
      </c>
      <c r="AJ61" s="1086"/>
      <c r="AK61" s="1087">
        <f t="shared" si="15"/>
        <v>6.7666666666666666</v>
      </c>
      <c r="AL61" s="1086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0</v>
      </c>
      <c r="E64" s="20"/>
      <c r="F64" s="127" t="s">
        <v>151</v>
      </c>
      <c r="G64" s="113">
        <v>42473</v>
      </c>
      <c r="H64" s="127" t="s">
        <v>151</v>
      </c>
      <c r="I64" s="79">
        <v>42501</v>
      </c>
      <c r="J64" s="127" t="s">
        <v>151</v>
      </c>
      <c r="K64" s="79">
        <v>42536</v>
      </c>
      <c r="L64" s="127" t="s">
        <v>151</v>
      </c>
      <c r="M64" s="79">
        <v>42557</v>
      </c>
      <c r="N64" s="127" t="s">
        <v>151</v>
      </c>
      <c r="O64" s="79">
        <v>42585</v>
      </c>
      <c r="P64" s="127" t="s">
        <v>151</v>
      </c>
      <c r="Q64" s="79">
        <v>42620</v>
      </c>
      <c r="R64" s="127" t="s">
        <v>151</v>
      </c>
      <c r="S64" s="80">
        <v>42647</v>
      </c>
      <c r="T64" s="127" t="s">
        <v>151</v>
      </c>
      <c r="U64" s="80">
        <v>42683</v>
      </c>
      <c r="V64" s="127" t="s">
        <v>151</v>
      </c>
      <c r="W64" s="80">
        <v>42711</v>
      </c>
      <c r="X64" s="127" t="s">
        <v>151</v>
      </c>
      <c r="Y64" s="80">
        <v>42746</v>
      </c>
      <c r="Z64" s="127" t="s">
        <v>151</v>
      </c>
      <c r="AA64" s="80">
        <v>42774</v>
      </c>
      <c r="AB64" s="127" t="s">
        <v>151</v>
      </c>
      <c r="AC64" s="80">
        <v>42803</v>
      </c>
      <c r="AD64" s="98"/>
      <c r="AE64" s="99"/>
      <c r="AF64" s="99"/>
      <c r="AG64" s="1099" t="s">
        <v>341</v>
      </c>
      <c r="AH64" s="1100"/>
      <c r="AI64" s="1101" t="s">
        <v>127</v>
      </c>
      <c r="AJ64" s="1100"/>
      <c r="AK64" s="1101" t="s">
        <v>128</v>
      </c>
      <c r="AL64" s="1102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9" t="s">
        <v>122</v>
      </c>
      <c r="H65" s="885" t="str">
        <f>IFERROR(LOOKUP(10^10,RIGHT(I65,COLUMN(65:65))*1),"")</f>
        <v/>
      </c>
      <c r="I65" s="889" t="s">
        <v>122</v>
      </c>
      <c r="J65" s="885" t="str">
        <f>IFERROR(LOOKUP(10^10,RIGHT(K65,COLUMN(65:65))*1),"")</f>
        <v/>
      </c>
      <c r="K65" s="889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9" t="s">
        <v>122</v>
      </c>
      <c r="P65" s="885" t="str">
        <f>IFERROR(LOOKUP(10^10,RIGHT(Q65,COLUMN(65:65))*1),"")</f>
        <v/>
      </c>
      <c r="Q65" s="889" t="s">
        <v>122</v>
      </c>
      <c r="R65" s="885" t="str">
        <f>IFERROR(LOOKUP(10^10,RIGHT(S65,COLUMN(65:65))*1),"")</f>
        <v/>
      </c>
      <c r="S65" s="889" t="s">
        <v>122</v>
      </c>
      <c r="T65" s="885" t="str">
        <f>IFERROR(LOOKUP(10^10,RIGHT(U65,COLUMN(65:65))*1),"")</f>
        <v/>
      </c>
      <c r="U65" s="889" t="s">
        <v>122</v>
      </c>
      <c r="V65" s="885" t="str">
        <f>IFERROR(LOOKUP(10^10,RIGHT(W65,COLUMN(65:65))*1),"")</f>
        <v/>
      </c>
      <c r="W65" s="889" t="s">
        <v>122</v>
      </c>
      <c r="X65" s="885" t="str">
        <f>IFERROR(LOOKUP(10^10,RIGHT(Y65,COLUMN(65:65))*1),"")</f>
        <v/>
      </c>
      <c r="Y65" s="889" t="s">
        <v>122</v>
      </c>
      <c r="Z65" s="885" t="str">
        <f>IFERROR(LOOKUP(10^10,RIGHT(AA65,COLUMN(65:65))*1),"")</f>
        <v/>
      </c>
      <c r="AA65" s="889" t="s">
        <v>122</v>
      </c>
      <c r="AB65" s="885" t="str">
        <f>IFERROR(LOOKUP(10^10,RIGHT(AC65,COLUMN(65:65))*1),"")</f>
        <v/>
      </c>
      <c r="AC65" s="889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096" t="str">
        <f ca="1">AD65</f>
        <v>&lt;0.0015</v>
      </c>
      <c r="AH65" s="1097"/>
      <c r="AI65" s="1098" t="str">
        <f>AE65</f>
        <v>-</v>
      </c>
      <c r="AJ65" s="1097"/>
      <c r="AK65" s="1098" t="str">
        <f>AF65</f>
        <v>-</v>
      </c>
      <c r="AL65" s="109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9" t="s">
        <v>122</v>
      </c>
      <c r="H66" s="885" t="str">
        <f t="shared" ref="H66:H116" si="21">IFERROR(LOOKUP(10^10,RIGHT(I66,COLUMN(66:66))*1),"")</f>
        <v/>
      </c>
      <c r="I66" s="889" t="s">
        <v>122</v>
      </c>
      <c r="J66" s="885" t="str">
        <f t="shared" ref="J66:J116" si="22">IFERROR(LOOKUP(10^10,RIGHT(K66,COLUMN(66:66))*1),"")</f>
        <v/>
      </c>
      <c r="K66" s="889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9" t="s">
        <v>122</v>
      </c>
      <c r="P66" s="885" t="str">
        <f t="shared" ref="P66:P116" si="25">IFERROR(LOOKUP(10^10,RIGHT(Q66,COLUMN(66:66))*1),"")</f>
        <v/>
      </c>
      <c r="Q66" s="889" t="s">
        <v>122</v>
      </c>
      <c r="R66" s="885" t="str">
        <f t="shared" ref="R66:R116" si="26">IFERROR(LOOKUP(10^10,RIGHT(S66,COLUMN(66:66))*1),"")</f>
        <v/>
      </c>
      <c r="S66" s="889" t="s">
        <v>122</v>
      </c>
      <c r="T66" s="885" t="str">
        <f t="shared" ref="T66:T116" si="27">IFERROR(LOOKUP(10^10,RIGHT(U66,COLUMN(66:66))*1),"")</f>
        <v/>
      </c>
      <c r="U66" s="889" t="s">
        <v>122</v>
      </c>
      <c r="V66" s="885" t="str">
        <f t="shared" ref="V66:V116" si="28">IFERROR(LOOKUP(10^10,RIGHT(W66,COLUMN(66:66))*1),"")</f>
        <v/>
      </c>
      <c r="W66" s="889" t="s">
        <v>122</v>
      </c>
      <c r="X66" s="885" t="str">
        <f t="shared" ref="X66:X116" si="29">IFERROR(LOOKUP(10^10,RIGHT(Y66,COLUMN(66:66))*1),"")</f>
        <v/>
      </c>
      <c r="Y66" s="889" t="s">
        <v>122</v>
      </c>
      <c r="Z66" s="885" t="str">
        <f t="shared" ref="Z66:Z116" si="30">IFERROR(LOOKUP(10^10,RIGHT(AA66,COLUMN(66:66))*1),"")</f>
        <v/>
      </c>
      <c r="AA66" s="889" t="s">
        <v>122</v>
      </c>
      <c r="AB66" s="885" t="str">
        <f t="shared" ref="AB66:AB116" si="31">IFERROR(LOOKUP(10^10,RIGHT(AC66,COLUMN(66:66))*1),"")</f>
        <v/>
      </c>
      <c r="AC66" s="889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286" t="s">
        <v>122</v>
      </c>
      <c r="H67" s="283" t="str">
        <f t="shared" si="21"/>
        <v/>
      </c>
      <c r="I67" s="286" t="s">
        <v>122</v>
      </c>
      <c r="J67" s="283" t="str">
        <f t="shared" si="22"/>
        <v/>
      </c>
      <c r="K67" s="2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286" t="s">
        <v>122</v>
      </c>
      <c r="P67" s="283" t="str">
        <f t="shared" si="25"/>
        <v/>
      </c>
      <c r="Q67" s="286" t="s">
        <v>122</v>
      </c>
      <c r="R67" s="283" t="str">
        <f t="shared" si="26"/>
        <v/>
      </c>
      <c r="S67" s="286" t="s">
        <v>122</v>
      </c>
      <c r="T67" s="283" t="str">
        <f t="shared" si="27"/>
        <v/>
      </c>
      <c r="U67" s="286" t="s">
        <v>122</v>
      </c>
      <c r="V67" s="283" t="str">
        <f t="shared" si="28"/>
        <v/>
      </c>
      <c r="W67" s="286" t="s">
        <v>122</v>
      </c>
      <c r="X67" s="283" t="str">
        <f t="shared" si="29"/>
        <v/>
      </c>
      <c r="Y67" s="286" t="s">
        <v>122</v>
      </c>
      <c r="Z67" s="283" t="str">
        <f t="shared" si="30"/>
        <v/>
      </c>
      <c r="AA67" s="286" t="s">
        <v>122</v>
      </c>
      <c r="AB67" s="283" t="str">
        <f t="shared" si="31"/>
        <v/>
      </c>
      <c r="AC67" s="2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1719</v>
      </c>
      <c r="F68" s="879" t="str">
        <f t="shared" si="20"/>
        <v/>
      </c>
      <c r="G68" s="882" t="s">
        <v>122</v>
      </c>
      <c r="H68" s="879" t="str">
        <f t="shared" si="21"/>
        <v/>
      </c>
      <c r="I68" s="882" t="s">
        <v>122</v>
      </c>
      <c r="J68" s="879" t="str">
        <f t="shared" si="22"/>
        <v/>
      </c>
      <c r="K68" s="882" t="s">
        <v>122</v>
      </c>
      <c r="L68" s="879" t="str">
        <f t="shared" si="23"/>
        <v/>
      </c>
      <c r="M68" s="882" t="s">
        <v>122</v>
      </c>
      <c r="N68" s="879" t="str">
        <f t="shared" si="24"/>
        <v/>
      </c>
      <c r="O68" s="882" t="s">
        <v>122</v>
      </c>
      <c r="P68" s="879" t="str">
        <f t="shared" si="25"/>
        <v/>
      </c>
      <c r="Q68" s="882" t="s">
        <v>122</v>
      </c>
      <c r="R68" s="879" t="str">
        <f t="shared" si="26"/>
        <v/>
      </c>
      <c r="S68" s="882" t="s">
        <v>122</v>
      </c>
      <c r="T68" s="879" t="str">
        <f t="shared" si="27"/>
        <v/>
      </c>
      <c r="U68" s="882" t="s">
        <v>122</v>
      </c>
      <c r="V68" s="879" t="str">
        <f t="shared" si="28"/>
        <v/>
      </c>
      <c r="W68" s="882" t="s">
        <v>122</v>
      </c>
      <c r="X68" s="879" t="str">
        <f t="shared" si="29"/>
        <v/>
      </c>
      <c r="Y68" s="882" t="s">
        <v>122</v>
      </c>
      <c r="Z68" s="879" t="str">
        <f t="shared" si="30"/>
        <v/>
      </c>
      <c r="AA68" s="882" t="s">
        <v>122</v>
      </c>
      <c r="AB68" s="879" t="str">
        <f t="shared" si="31"/>
        <v/>
      </c>
      <c r="AC68" s="882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9" t="s">
        <v>122</v>
      </c>
      <c r="H69" s="885" t="str">
        <f t="shared" si="21"/>
        <v/>
      </c>
      <c r="I69" s="889" t="s">
        <v>122</v>
      </c>
      <c r="J69" s="885" t="str">
        <f t="shared" si="22"/>
        <v/>
      </c>
      <c r="K69" s="889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9" t="s">
        <v>122</v>
      </c>
      <c r="P69" s="885" t="str">
        <f t="shared" si="25"/>
        <v/>
      </c>
      <c r="Q69" s="889" t="s">
        <v>122</v>
      </c>
      <c r="R69" s="885" t="str">
        <f t="shared" si="26"/>
        <v/>
      </c>
      <c r="S69" s="889" t="s">
        <v>122</v>
      </c>
      <c r="T69" s="885" t="str">
        <f t="shared" si="27"/>
        <v/>
      </c>
      <c r="U69" s="889" t="s">
        <v>122</v>
      </c>
      <c r="V69" s="885" t="str">
        <f t="shared" si="28"/>
        <v/>
      </c>
      <c r="W69" s="889" t="s">
        <v>122</v>
      </c>
      <c r="X69" s="885" t="str">
        <f t="shared" si="29"/>
        <v/>
      </c>
      <c r="Y69" s="889" t="s">
        <v>122</v>
      </c>
      <c r="Z69" s="885" t="str">
        <f t="shared" si="30"/>
        <v/>
      </c>
      <c r="AA69" s="889" t="s">
        <v>122</v>
      </c>
      <c r="AB69" s="885" t="str">
        <f t="shared" si="31"/>
        <v/>
      </c>
      <c r="AC69" s="889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1720</v>
      </c>
      <c r="F70" s="879" t="str">
        <f t="shared" si="20"/>
        <v/>
      </c>
      <c r="G70" s="882" t="s">
        <v>122</v>
      </c>
      <c r="H70" s="879" t="str">
        <f t="shared" si="21"/>
        <v/>
      </c>
      <c r="I70" s="882" t="s">
        <v>122</v>
      </c>
      <c r="J70" s="879" t="str">
        <f t="shared" si="22"/>
        <v/>
      </c>
      <c r="K70" s="882" t="s">
        <v>122</v>
      </c>
      <c r="L70" s="879" t="str">
        <f t="shared" si="23"/>
        <v/>
      </c>
      <c r="M70" s="882" t="s">
        <v>122</v>
      </c>
      <c r="N70" s="879" t="str">
        <f t="shared" si="24"/>
        <v/>
      </c>
      <c r="O70" s="882" t="s">
        <v>122</v>
      </c>
      <c r="P70" s="879" t="str">
        <f t="shared" si="25"/>
        <v/>
      </c>
      <c r="Q70" s="882" t="s">
        <v>122</v>
      </c>
      <c r="R70" s="879" t="str">
        <f t="shared" si="26"/>
        <v/>
      </c>
      <c r="S70" s="882" t="s">
        <v>122</v>
      </c>
      <c r="T70" s="879" t="str">
        <f t="shared" si="27"/>
        <v/>
      </c>
      <c r="U70" s="882" t="s">
        <v>122</v>
      </c>
      <c r="V70" s="879" t="str">
        <f t="shared" si="28"/>
        <v/>
      </c>
      <c r="W70" s="882" t="s">
        <v>122</v>
      </c>
      <c r="X70" s="879" t="str">
        <f t="shared" si="29"/>
        <v/>
      </c>
      <c r="Y70" s="882" t="s">
        <v>122</v>
      </c>
      <c r="Z70" s="879" t="str">
        <f t="shared" si="30"/>
        <v/>
      </c>
      <c r="AA70" s="882" t="s">
        <v>122</v>
      </c>
      <c r="AB70" s="879" t="str">
        <f t="shared" si="31"/>
        <v/>
      </c>
      <c r="AC70" s="882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103</v>
      </c>
      <c r="F71" s="879" t="str">
        <f t="shared" si="20"/>
        <v/>
      </c>
      <c r="G71" s="882" t="s">
        <v>122</v>
      </c>
      <c r="H71" s="879" t="str">
        <f t="shared" si="21"/>
        <v/>
      </c>
      <c r="I71" s="882" t="s">
        <v>122</v>
      </c>
      <c r="J71" s="879" t="str">
        <f t="shared" si="22"/>
        <v/>
      </c>
      <c r="K71" s="882" t="s">
        <v>122</v>
      </c>
      <c r="L71" s="879" t="str">
        <f t="shared" si="23"/>
        <v/>
      </c>
      <c r="M71" s="882" t="s">
        <v>122</v>
      </c>
      <c r="N71" s="879" t="str">
        <f t="shared" si="24"/>
        <v/>
      </c>
      <c r="O71" s="882" t="s">
        <v>122</v>
      </c>
      <c r="P71" s="879" t="str">
        <f t="shared" si="25"/>
        <v/>
      </c>
      <c r="Q71" s="882" t="s">
        <v>122</v>
      </c>
      <c r="R71" s="879" t="str">
        <f t="shared" si="26"/>
        <v/>
      </c>
      <c r="S71" s="882" t="s">
        <v>122</v>
      </c>
      <c r="T71" s="879" t="str">
        <f t="shared" si="27"/>
        <v/>
      </c>
      <c r="U71" s="882" t="s">
        <v>122</v>
      </c>
      <c r="V71" s="879" t="str">
        <f t="shared" si="28"/>
        <v/>
      </c>
      <c r="W71" s="882" t="s">
        <v>122</v>
      </c>
      <c r="X71" s="879" t="str">
        <f t="shared" si="29"/>
        <v/>
      </c>
      <c r="Y71" s="882" t="s">
        <v>122</v>
      </c>
      <c r="Z71" s="879" t="str">
        <f t="shared" si="30"/>
        <v/>
      </c>
      <c r="AA71" s="882" t="s">
        <v>122</v>
      </c>
      <c r="AB71" s="879" t="str">
        <f t="shared" si="31"/>
        <v/>
      </c>
      <c r="AC71" s="882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286" t="s">
        <v>122</v>
      </c>
      <c r="H72" s="283" t="str">
        <f t="shared" si="21"/>
        <v/>
      </c>
      <c r="I72" s="286" t="s">
        <v>122</v>
      </c>
      <c r="J72" s="283" t="str">
        <f t="shared" si="22"/>
        <v/>
      </c>
      <c r="K72" s="2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286" t="s">
        <v>122</v>
      </c>
      <c r="P72" s="283" t="str">
        <f t="shared" si="25"/>
        <v/>
      </c>
      <c r="Q72" s="286" t="s">
        <v>122</v>
      </c>
      <c r="R72" s="283" t="str">
        <f t="shared" si="26"/>
        <v/>
      </c>
      <c r="S72" s="286" t="s">
        <v>122</v>
      </c>
      <c r="T72" s="283" t="str">
        <f t="shared" si="27"/>
        <v/>
      </c>
      <c r="U72" s="286" t="s">
        <v>122</v>
      </c>
      <c r="V72" s="283" t="str">
        <f t="shared" si="28"/>
        <v/>
      </c>
      <c r="W72" s="286" t="s">
        <v>122</v>
      </c>
      <c r="X72" s="283" t="str">
        <f t="shared" si="29"/>
        <v/>
      </c>
      <c r="Y72" s="286" t="s">
        <v>122</v>
      </c>
      <c r="Z72" s="283" t="str">
        <f t="shared" si="30"/>
        <v/>
      </c>
      <c r="AA72" s="286" t="s">
        <v>122</v>
      </c>
      <c r="AB72" s="283" t="str">
        <f t="shared" si="31"/>
        <v/>
      </c>
      <c r="AC72" s="2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1721</v>
      </c>
      <c r="E73" s="181" t="s">
        <v>104</v>
      </c>
      <c r="F73" s="283" t="str">
        <f t="shared" si="20"/>
        <v/>
      </c>
      <c r="G73" s="286" t="s">
        <v>122</v>
      </c>
      <c r="H73" s="283" t="str">
        <f t="shared" si="21"/>
        <v/>
      </c>
      <c r="I73" s="286" t="s">
        <v>122</v>
      </c>
      <c r="J73" s="283" t="str">
        <f t="shared" si="22"/>
        <v/>
      </c>
      <c r="K73" s="2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286" t="s">
        <v>122</v>
      </c>
      <c r="P73" s="283" t="str">
        <f t="shared" si="25"/>
        <v/>
      </c>
      <c r="Q73" s="286" t="s">
        <v>122</v>
      </c>
      <c r="R73" s="283" t="str">
        <f t="shared" si="26"/>
        <v/>
      </c>
      <c r="S73" s="286" t="s">
        <v>122</v>
      </c>
      <c r="T73" s="283" t="str">
        <f t="shared" si="27"/>
        <v/>
      </c>
      <c r="U73" s="286" t="s">
        <v>122</v>
      </c>
      <c r="V73" s="283" t="str">
        <f t="shared" si="28"/>
        <v/>
      </c>
      <c r="W73" s="286" t="s">
        <v>122</v>
      </c>
      <c r="X73" s="283" t="str">
        <f t="shared" si="29"/>
        <v/>
      </c>
      <c r="Y73" s="286" t="s">
        <v>122</v>
      </c>
      <c r="Z73" s="283" t="str">
        <f t="shared" si="30"/>
        <v/>
      </c>
      <c r="AA73" s="286" t="s">
        <v>122</v>
      </c>
      <c r="AB73" s="283" t="str">
        <f t="shared" si="31"/>
        <v/>
      </c>
      <c r="AC73" s="2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2" t="s">
        <v>122</v>
      </c>
      <c r="H74" s="879" t="str">
        <f t="shared" si="21"/>
        <v/>
      </c>
      <c r="I74" s="882" t="s">
        <v>122</v>
      </c>
      <c r="J74" s="879" t="str">
        <f t="shared" si="22"/>
        <v/>
      </c>
      <c r="K74" s="882" t="s">
        <v>122</v>
      </c>
      <c r="L74" s="879" t="str">
        <f t="shared" si="23"/>
        <v/>
      </c>
      <c r="M74" s="882" t="s">
        <v>122</v>
      </c>
      <c r="N74" s="879" t="str">
        <f t="shared" si="24"/>
        <v/>
      </c>
      <c r="O74" s="882" t="s">
        <v>122</v>
      </c>
      <c r="P74" s="879" t="str">
        <f t="shared" si="25"/>
        <v/>
      </c>
      <c r="Q74" s="882" t="s">
        <v>122</v>
      </c>
      <c r="R74" s="879" t="str">
        <f t="shared" si="26"/>
        <v/>
      </c>
      <c r="S74" s="882" t="s">
        <v>122</v>
      </c>
      <c r="T74" s="879" t="str">
        <f t="shared" si="27"/>
        <v/>
      </c>
      <c r="U74" s="882" t="s">
        <v>122</v>
      </c>
      <c r="V74" s="879" t="str">
        <f t="shared" si="28"/>
        <v/>
      </c>
      <c r="W74" s="882" t="s">
        <v>122</v>
      </c>
      <c r="X74" s="879" t="str">
        <f t="shared" si="29"/>
        <v/>
      </c>
      <c r="Y74" s="882" t="s">
        <v>122</v>
      </c>
      <c r="Z74" s="879" t="str">
        <f t="shared" si="30"/>
        <v/>
      </c>
      <c r="AA74" s="882" t="s">
        <v>122</v>
      </c>
      <c r="AB74" s="879" t="str">
        <f t="shared" si="31"/>
        <v/>
      </c>
      <c r="AC74" s="882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2" t="s">
        <v>122</v>
      </c>
      <c r="H75" s="879" t="str">
        <f t="shared" si="21"/>
        <v/>
      </c>
      <c r="I75" s="882" t="s">
        <v>122</v>
      </c>
      <c r="J75" s="879" t="str">
        <f t="shared" si="22"/>
        <v/>
      </c>
      <c r="K75" s="882" t="s">
        <v>122</v>
      </c>
      <c r="L75" s="879" t="str">
        <f t="shared" si="23"/>
        <v/>
      </c>
      <c r="M75" s="882" t="s">
        <v>122</v>
      </c>
      <c r="N75" s="879" t="str">
        <f t="shared" si="24"/>
        <v/>
      </c>
      <c r="O75" s="882" t="s">
        <v>122</v>
      </c>
      <c r="P75" s="879" t="str">
        <f t="shared" si="25"/>
        <v/>
      </c>
      <c r="Q75" s="882" t="s">
        <v>122</v>
      </c>
      <c r="R75" s="879" t="str">
        <f t="shared" si="26"/>
        <v/>
      </c>
      <c r="S75" s="882" t="s">
        <v>122</v>
      </c>
      <c r="T75" s="879" t="str">
        <f t="shared" si="27"/>
        <v/>
      </c>
      <c r="U75" s="882" t="s">
        <v>122</v>
      </c>
      <c r="V75" s="879" t="str">
        <f t="shared" si="28"/>
        <v/>
      </c>
      <c r="W75" s="882" t="s">
        <v>122</v>
      </c>
      <c r="X75" s="879" t="str">
        <f t="shared" si="29"/>
        <v/>
      </c>
      <c r="Y75" s="882" t="s">
        <v>122</v>
      </c>
      <c r="Z75" s="879" t="str">
        <f t="shared" si="30"/>
        <v/>
      </c>
      <c r="AA75" s="882" t="s">
        <v>122</v>
      </c>
      <c r="AB75" s="879" t="str">
        <f t="shared" si="31"/>
        <v/>
      </c>
      <c r="AC75" s="882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2" t="s">
        <v>122</v>
      </c>
      <c r="H76" s="879" t="str">
        <f t="shared" si="21"/>
        <v/>
      </c>
      <c r="I76" s="882" t="s">
        <v>122</v>
      </c>
      <c r="J76" s="879" t="str">
        <f t="shared" si="22"/>
        <v/>
      </c>
      <c r="K76" s="882" t="s">
        <v>122</v>
      </c>
      <c r="L76" s="879" t="str">
        <f t="shared" si="23"/>
        <v/>
      </c>
      <c r="M76" s="882" t="s">
        <v>122</v>
      </c>
      <c r="N76" s="879" t="str">
        <f t="shared" si="24"/>
        <v/>
      </c>
      <c r="O76" s="882" t="s">
        <v>122</v>
      </c>
      <c r="P76" s="879" t="str">
        <f t="shared" si="25"/>
        <v/>
      </c>
      <c r="Q76" s="882" t="s">
        <v>122</v>
      </c>
      <c r="R76" s="879" t="str">
        <f t="shared" si="26"/>
        <v/>
      </c>
      <c r="S76" s="882" t="s">
        <v>122</v>
      </c>
      <c r="T76" s="879" t="str">
        <f t="shared" si="27"/>
        <v/>
      </c>
      <c r="U76" s="882" t="s">
        <v>122</v>
      </c>
      <c r="V76" s="879" t="str">
        <f t="shared" si="28"/>
        <v/>
      </c>
      <c r="W76" s="882" t="s">
        <v>122</v>
      </c>
      <c r="X76" s="879" t="str">
        <f t="shared" si="29"/>
        <v/>
      </c>
      <c r="Y76" s="882" t="s">
        <v>122</v>
      </c>
      <c r="Z76" s="879" t="str">
        <f t="shared" si="30"/>
        <v/>
      </c>
      <c r="AA76" s="882" t="s">
        <v>122</v>
      </c>
      <c r="AB76" s="879" t="str">
        <f t="shared" si="31"/>
        <v/>
      </c>
      <c r="AC76" s="882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1722</v>
      </c>
      <c r="E77" s="27" t="s">
        <v>104</v>
      </c>
      <c r="F77" s="879" t="str">
        <f t="shared" si="20"/>
        <v/>
      </c>
      <c r="G77" s="882" t="s">
        <v>122</v>
      </c>
      <c r="H77" s="879" t="str">
        <f t="shared" si="21"/>
        <v/>
      </c>
      <c r="I77" s="882" t="s">
        <v>122</v>
      </c>
      <c r="J77" s="879" t="str">
        <f t="shared" si="22"/>
        <v/>
      </c>
      <c r="K77" s="882" t="s">
        <v>122</v>
      </c>
      <c r="L77" s="879" t="str">
        <f t="shared" si="23"/>
        <v/>
      </c>
      <c r="M77" s="882" t="s">
        <v>122</v>
      </c>
      <c r="N77" s="879" t="str">
        <f t="shared" si="24"/>
        <v/>
      </c>
      <c r="O77" s="882" t="s">
        <v>122</v>
      </c>
      <c r="P77" s="879" t="str">
        <f t="shared" si="25"/>
        <v/>
      </c>
      <c r="Q77" s="882" t="s">
        <v>122</v>
      </c>
      <c r="R77" s="879" t="str">
        <f t="shared" si="26"/>
        <v/>
      </c>
      <c r="S77" s="882" t="s">
        <v>122</v>
      </c>
      <c r="T77" s="879" t="str">
        <f t="shared" si="27"/>
        <v/>
      </c>
      <c r="U77" s="882" t="s">
        <v>122</v>
      </c>
      <c r="V77" s="879" t="str">
        <f t="shared" si="28"/>
        <v/>
      </c>
      <c r="W77" s="882" t="s">
        <v>122</v>
      </c>
      <c r="X77" s="879" t="str">
        <f t="shared" si="29"/>
        <v/>
      </c>
      <c r="Y77" s="882" t="s">
        <v>122</v>
      </c>
      <c r="Z77" s="879" t="str">
        <f t="shared" si="30"/>
        <v/>
      </c>
      <c r="AA77" s="882" t="s">
        <v>122</v>
      </c>
      <c r="AB77" s="879" t="str">
        <f t="shared" si="31"/>
        <v/>
      </c>
      <c r="AC77" s="882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2" t="s">
        <v>122</v>
      </c>
      <c r="H78" s="879" t="str">
        <f t="shared" si="21"/>
        <v/>
      </c>
      <c r="I78" s="882" t="s">
        <v>122</v>
      </c>
      <c r="J78" s="879" t="str">
        <f t="shared" si="22"/>
        <v/>
      </c>
      <c r="K78" s="882" t="s">
        <v>122</v>
      </c>
      <c r="L78" s="879" t="str">
        <f t="shared" si="23"/>
        <v/>
      </c>
      <c r="M78" s="882" t="s">
        <v>122</v>
      </c>
      <c r="N78" s="879" t="str">
        <f t="shared" si="24"/>
        <v/>
      </c>
      <c r="O78" s="882" t="s">
        <v>122</v>
      </c>
      <c r="P78" s="879" t="str">
        <f t="shared" si="25"/>
        <v/>
      </c>
      <c r="Q78" s="882" t="s">
        <v>122</v>
      </c>
      <c r="R78" s="879" t="str">
        <f t="shared" si="26"/>
        <v/>
      </c>
      <c r="S78" s="882" t="s">
        <v>122</v>
      </c>
      <c r="T78" s="879" t="str">
        <f t="shared" si="27"/>
        <v/>
      </c>
      <c r="U78" s="882" t="s">
        <v>122</v>
      </c>
      <c r="V78" s="879" t="str">
        <f t="shared" si="28"/>
        <v/>
      </c>
      <c r="W78" s="882" t="s">
        <v>122</v>
      </c>
      <c r="X78" s="879" t="str">
        <f t="shared" si="29"/>
        <v/>
      </c>
      <c r="Y78" s="882" t="s">
        <v>122</v>
      </c>
      <c r="Z78" s="879" t="str">
        <f t="shared" si="30"/>
        <v/>
      </c>
      <c r="AA78" s="882" t="s">
        <v>122</v>
      </c>
      <c r="AB78" s="879" t="str">
        <f t="shared" si="31"/>
        <v/>
      </c>
      <c r="AC78" s="882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1720</v>
      </c>
      <c r="F79" s="879" t="str">
        <f t="shared" si="20"/>
        <v/>
      </c>
      <c r="G79" s="882" t="s">
        <v>122</v>
      </c>
      <c r="H79" s="879" t="str">
        <f t="shared" si="21"/>
        <v/>
      </c>
      <c r="I79" s="882" t="s">
        <v>122</v>
      </c>
      <c r="J79" s="879" t="str">
        <f t="shared" si="22"/>
        <v/>
      </c>
      <c r="K79" s="882" t="s">
        <v>122</v>
      </c>
      <c r="L79" s="879" t="str">
        <f t="shared" si="23"/>
        <v/>
      </c>
      <c r="M79" s="882" t="s">
        <v>122</v>
      </c>
      <c r="N79" s="879" t="str">
        <f t="shared" si="24"/>
        <v/>
      </c>
      <c r="O79" s="882" t="s">
        <v>122</v>
      </c>
      <c r="P79" s="879" t="str">
        <f t="shared" si="25"/>
        <v/>
      </c>
      <c r="Q79" s="882" t="s">
        <v>122</v>
      </c>
      <c r="R79" s="879" t="str">
        <f t="shared" si="26"/>
        <v/>
      </c>
      <c r="S79" s="882" t="s">
        <v>122</v>
      </c>
      <c r="T79" s="879" t="str">
        <f t="shared" si="27"/>
        <v/>
      </c>
      <c r="U79" s="882" t="s">
        <v>122</v>
      </c>
      <c r="V79" s="879" t="str">
        <f t="shared" si="28"/>
        <v/>
      </c>
      <c r="W79" s="882" t="s">
        <v>122</v>
      </c>
      <c r="X79" s="879" t="str">
        <f t="shared" si="29"/>
        <v/>
      </c>
      <c r="Y79" s="882" t="s">
        <v>122</v>
      </c>
      <c r="Z79" s="879" t="str">
        <f t="shared" si="30"/>
        <v/>
      </c>
      <c r="AA79" s="882" t="s">
        <v>122</v>
      </c>
      <c r="AB79" s="879" t="str">
        <f t="shared" si="31"/>
        <v/>
      </c>
      <c r="AC79" s="882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2" t="s">
        <v>122</v>
      </c>
      <c r="H80" s="879" t="str">
        <f t="shared" si="21"/>
        <v/>
      </c>
      <c r="I80" s="882" t="s">
        <v>122</v>
      </c>
      <c r="J80" s="879" t="str">
        <f t="shared" si="22"/>
        <v/>
      </c>
      <c r="K80" s="882" t="s">
        <v>122</v>
      </c>
      <c r="L80" s="879" t="str">
        <f t="shared" si="23"/>
        <v/>
      </c>
      <c r="M80" s="882" t="s">
        <v>122</v>
      </c>
      <c r="N80" s="879" t="str">
        <f t="shared" si="24"/>
        <v/>
      </c>
      <c r="O80" s="882" t="s">
        <v>122</v>
      </c>
      <c r="P80" s="879" t="str">
        <f t="shared" si="25"/>
        <v/>
      </c>
      <c r="Q80" s="882" t="s">
        <v>122</v>
      </c>
      <c r="R80" s="879" t="str">
        <f t="shared" si="26"/>
        <v/>
      </c>
      <c r="S80" s="882" t="s">
        <v>122</v>
      </c>
      <c r="T80" s="879" t="str">
        <f t="shared" si="27"/>
        <v/>
      </c>
      <c r="U80" s="882" t="s">
        <v>122</v>
      </c>
      <c r="V80" s="879" t="str">
        <f t="shared" si="28"/>
        <v/>
      </c>
      <c r="W80" s="882" t="s">
        <v>122</v>
      </c>
      <c r="X80" s="879" t="str">
        <f t="shared" si="29"/>
        <v/>
      </c>
      <c r="Y80" s="882" t="s">
        <v>122</v>
      </c>
      <c r="Z80" s="879" t="str">
        <f t="shared" si="30"/>
        <v/>
      </c>
      <c r="AA80" s="882" t="s">
        <v>122</v>
      </c>
      <c r="AB80" s="879" t="str">
        <f t="shared" si="31"/>
        <v/>
      </c>
      <c r="AC80" s="882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1723</v>
      </c>
      <c r="E81" s="27" t="s">
        <v>104</v>
      </c>
      <c r="F81" s="878">
        <f t="shared" si="20"/>
        <v>23</v>
      </c>
      <c r="G81" s="332">
        <v>23</v>
      </c>
      <c r="H81" s="879">
        <f t="shared" si="21"/>
        <v>27</v>
      </c>
      <c r="I81" s="332">
        <v>27</v>
      </c>
      <c r="J81" s="881">
        <f t="shared" si="22"/>
        <v>36</v>
      </c>
      <c r="K81" s="880">
        <v>36</v>
      </c>
      <c r="L81" s="879">
        <f t="shared" si="23"/>
        <v>33</v>
      </c>
      <c r="M81" s="880">
        <v>33</v>
      </c>
      <c r="N81" s="879">
        <f t="shared" si="24"/>
        <v>33</v>
      </c>
      <c r="O81" s="880">
        <v>33</v>
      </c>
      <c r="P81" s="879">
        <f t="shared" si="25"/>
        <v>32</v>
      </c>
      <c r="Q81" s="880">
        <v>32</v>
      </c>
      <c r="R81" s="879">
        <f t="shared" si="26"/>
        <v>34</v>
      </c>
      <c r="S81" s="882">
        <v>34</v>
      </c>
      <c r="T81" s="879">
        <f t="shared" si="27"/>
        <v>33</v>
      </c>
      <c r="U81" s="882">
        <v>33</v>
      </c>
      <c r="V81" s="879">
        <f t="shared" si="28"/>
        <v>31</v>
      </c>
      <c r="W81" s="882">
        <v>31</v>
      </c>
      <c r="X81" s="879">
        <f t="shared" si="29"/>
        <v>31</v>
      </c>
      <c r="Y81" s="882">
        <v>31</v>
      </c>
      <c r="Z81" s="879">
        <f t="shared" si="30"/>
        <v>30</v>
      </c>
      <c r="AA81" s="882">
        <v>30</v>
      </c>
      <c r="AB81" s="879">
        <f t="shared" si="31"/>
        <v>31</v>
      </c>
      <c r="AC81" s="882">
        <v>31</v>
      </c>
      <c r="AD81" s="75">
        <f ca="1">OFFSET(J81,0,1)</f>
        <v>36</v>
      </c>
      <c r="AE81" s="76">
        <f ca="1">OFFSET(F81,0,1)</f>
        <v>23</v>
      </c>
      <c r="AF81" s="122">
        <f>AVERAGE(F81:AC81)</f>
        <v>31.166666666666668</v>
      </c>
      <c r="AG81" s="1004">
        <f t="shared" ca="1" si="32"/>
        <v>36</v>
      </c>
      <c r="AH81" s="1005"/>
      <c r="AI81" s="1006">
        <f t="shared" ca="1" si="33"/>
        <v>23</v>
      </c>
      <c r="AJ81" s="1005"/>
      <c r="AK81" s="1088">
        <f t="shared" si="34"/>
        <v>31.166666666666668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4.7E-2</v>
      </c>
      <c r="G82" s="284">
        <v>4.7E-2</v>
      </c>
      <c r="H82" s="283">
        <f t="shared" si="21"/>
        <v>5.8000000000000003E-2</v>
      </c>
      <c r="I82" s="284">
        <v>5.8000000000000003E-2</v>
      </c>
      <c r="J82" s="283">
        <f t="shared" si="22"/>
        <v>4.7E-2</v>
      </c>
      <c r="K82" s="285">
        <v>4.7E-2</v>
      </c>
      <c r="L82" s="283">
        <f t="shared" si="23"/>
        <v>3.5999999999999997E-2</v>
      </c>
      <c r="M82" s="285">
        <v>3.5999999999999997E-2</v>
      </c>
      <c r="N82" s="283">
        <f t="shared" si="24"/>
        <v>3.1E-2</v>
      </c>
      <c r="O82" s="285">
        <v>3.1E-2</v>
      </c>
      <c r="P82" s="283">
        <f t="shared" si="25"/>
        <v>2.9000000000000001E-2</v>
      </c>
      <c r="Q82" s="285">
        <v>2.9000000000000001E-2</v>
      </c>
      <c r="R82" s="283">
        <f t="shared" si="26"/>
        <v>4.4999999999999998E-2</v>
      </c>
      <c r="S82" s="286">
        <v>4.4999999999999998E-2</v>
      </c>
      <c r="T82" s="899">
        <f t="shared" si="27"/>
        <v>2.8000000000000001E-2</v>
      </c>
      <c r="U82" s="286">
        <v>2.8000000000000001E-2</v>
      </c>
      <c r="V82" s="283">
        <f t="shared" si="28"/>
        <v>5.8000000000000003E-2</v>
      </c>
      <c r="W82" s="286">
        <v>5.8000000000000003E-2</v>
      </c>
      <c r="X82" s="283">
        <f t="shared" si="29"/>
        <v>4.4999999999999998E-2</v>
      </c>
      <c r="Y82" s="286">
        <v>4.4999999999999998E-2</v>
      </c>
      <c r="Z82" s="283">
        <f t="shared" si="30"/>
        <v>6.3E-2</v>
      </c>
      <c r="AA82" s="286">
        <v>6.3E-2</v>
      </c>
      <c r="AB82" s="287">
        <f t="shared" si="31"/>
        <v>7.1999999999999995E-2</v>
      </c>
      <c r="AC82" s="286">
        <v>7.1999999999999995E-2</v>
      </c>
      <c r="AD82" s="182">
        <f ca="1">OFFSET(AB82,0,1)</f>
        <v>7.1999999999999995E-2</v>
      </c>
      <c r="AE82" s="119">
        <f ca="1">OFFSET(T82,0,1)</f>
        <v>2.8000000000000001E-2</v>
      </c>
      <c r="AF82" s="119">
        <f>AVERAGE(F82:AC82)</f>
        <v>4.6583333333333345E-2</v>
      </c>
      <c r="AG82" s="1007">
        <f t="shared" ca="1" si="32"/>
        <v>7.1999999999999995E-2</v>
      </c>
      <c r="AH82" s="1008"/>
      <c r="AI82" s="1084">
        <f t="shared" ca="1" si="33"/>
        <v>2.8000000000000001E-2</v>
      </c>
      <c r="AJ82" s="1008"/>
      <c r="AK82" s="1084">
        <f t="shared" si="34"/>
        <v>4.6583333333333345E-2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234" t="s">
        <v>122</v>
      </c>
      <c r="H83" s="230" t="str">
        <f t="shared" si="21"/>
        <v/>
      </c>
      <c r="I83" s="234" t="s">
        <v>122</v>
      </c>
      <c r="J83" s="230" t="str">
        <f t="shared" si="22"/>
        <v/>
      </c>
      <c r="K83" s="234" t="s">
        <v>122</v>
      </c>
      <c r="L83" s="232">
        <f t="shared" si="23"/>
        <v>2.8</v>
      </c>
      <c r="M83" s="233">
        <v>2.8</v>
      </c>
      <c r="N83" s="230" t="str">
        <f t="shared" si="24"/>
        <v/>
      </c>
      <c r="O83" s="234" t="s">
        <v>122</v>
      </c>
      <c r="P83" s="230" t="str">
        <f t="shared" si="25"/>
        <v/>
      </c>
      <c r="Q83" s="234" t="s">
        <v>122</v>
      </c>
      <c r="R83" s="230" t="str">
        <f t="shared" si="26"/>
        <v/>
      </c>
      <c r="S83" s="234" t="s">
        <v>122</v>
      </c>
      <c r="T83" s="230" t="str">
        <f t="shared" si="27"/>
        <v/>
      </c>
      <c r="U83" s="234" t="s">
        <v>122</v>
      </c>
      <c r="V83" s="230" t="str">
        <f t="shared" si="28"/>
        <v/>
      </c>
      <c r="W83" s="234" t="s">
        <v>122</v>
      </c>
      <c r="X83" s="230" t="str">
        <f t="shared" si="29"/>
        <v/>
      </c>
      <c r="Y83" s="234" t="s">
        <v>122</v>
      </c>
      <c r="Z83" s="230" t="str">
        <f t="shared" si="30"/>
        <v/>
      </c>
      <c r="AA83" s="234" t="s">
        <v>122</v>
      </c>
      <c r="AB83" s="230" t="str">
        <f t="shared" si="31"/>
        <v/>
      </c>
      <c r="AC83" s="234" t="s">
        <v>122</v>
      </c>
      <c r="AD83" s="204">
        <f ca="1">OFFSET(L83,0,1)</f>
        <v>2.8</v>
      </c>
      <c r="AE83" s="121" t="s">
        <v>122</v>
      </c>
      <c r="AF83" s="121" t="s">
        <v>122</v>
      </c>
      <c r="AG83" s="1085">
        <f t="shared" ca="1" si="32"/>
        <v>2.8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286" t="s">
        <v>122</v>
      </c>
      <c r="H84" s="283" t="str">
        <f t="shared" si="21"/>
        <v/>
      </c>
      <c r="I84" s="286" t="s">
        <v>122</v>
      </c>
      <c r="J84" s="283" t="str">
        <f t="shared" si="22"/>
        <v/>
      </c>
      <c r="K84" s="2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286" t="s">
        <v>122</v>
      </c>
      <c r="P84" s="283" t="str">
        <f t="shared" si="25"/>
        <v/>
      </c>
      <c r="Q84" s="286" t="s">
        <v>122</v>
      </c>
      <c r="R84" s="283" t="str">
        <f t="shared" si="26"/>
        <v/>
      </c>
      <c r="S84" s="286" t="s">
        <v>122</v>
      </c>
      <c r="T84" s="283" t="str">
        <f t="shared" si="27"/>
        <v/>
      </c>
      <c r="U84" s="286" t="s">
        <v>122</v>
      </c>
      <c r="V84" s="283" t="str">
        <f t="shared" si="28"/>
        <v/>
      </c>
      <c r="W84" s="286" t="s">
        <v>122</v>
      </c>
      <c r="X84" s="283" t="str">
        <f t="shared" si="29"/>
        <v/>
      </c>
      <c r="Y84" s="286" t="s">
        <v>122</v>
      </c>
      <c r="Z84" s="283" t="str">
        <f t="shared" si="30"/>
        <v/>
      </c>
      <c r="AA84" s="286" t="s">
        <v>122</v>
      </c>
      <c r="AB84" s="283" t="str">
        <f t="shared" si="31"/>
        <v/>
      </c>
      <c r="AC84" s="28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1724</v>
      </c>
      <c r="E85" s="181" t="s">
        <v>104</v>
      </c>
      <c r="F85" s="283" t="str">
        <f t="shared" si="20"/>
        <v/>
      </c>
      <c r="G85" s="286" t="s">
        <v>122</v>
      </c>
      <c r="H85" s="283" t="str">
        <f t="shared" si="21"/>
        <v/>
      </c>
      <c r="I85" s="286" t="s">
        <v>122</v>
      </c>
      <c r="J85" s="283" t="str">
        <f t="shared" si="22"/>
        <v/>
      </c>
      <c r="K85" s="2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286" t="s">
        <v>122</v>
      </c>
      <c r="P85" s="283" t="str">
        <f t="shared" si="25"/>
        <v/>
      </c>
      <c r="Q85" s="286" t="s">
        <v>122</v>
      </c>
      <c r="R85" s="283" t="str">
        <f t="shared" si="26"/>
        <v/>
      </c>
      <c r="S85" s="286" t="s">
        <v>122</v>
      </c>
      <c r="T85" s="283" t="str">
        <f t="shared" si="27"/>
        <v/>
      </c>
      <c r="U85" s="286" t="s">
        <v>122</v>
      </c>
      <c r="V85" s="283" t="str">
        <f t="shared" si="28"/>
        <v/>
      </c>
      <c r="W85" s="286" t="s">
        <v>122</v>
      </c>
      <c r="X85" s="283" t="str">
        <f t="shared" si="29"/>
        <v/>
      </c>
      <c r="Y85" s="286" t="s">
        <v>122</v>
      </c>
      <c r="Z85" s="283" t="str">
        <f t="shared" si="30"/>
        <v/>
      </c>
      <c r="AA85" s="286" t="s">
        <v>122</v>
      </c>
      <c r="AB85" s="283" t="str">
        <f t="shared" si="31"/>
        <v/>
      </c>
      <c r="AC85" s="28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234" t="s">
        <v>122</v>
      </c>
      <c r="H86" s="230" t="str">
        <f t="shared" si="21"/>
        <v/>
      </c>
      <c r="I86" s="234" t="s">
        <v>122</v>
      </c>
      <c r="J86" s="230" t="str">
        <f t="shared" si="22"/>
        <v/>
      </c>
      <c r="K86" s="234" t="s">
        <v>122</v>
      </c>
      <c r="L86" s="232">
        <f t="shared" si="23"/>
        <v>7</v>
      </c>
      <c r="M86" s="233">
        <v>7</v>
      </c>
      <c r="N86" s="230" t="str">
        <f t="shared" si="24"/>
        <v/>
      </c>
      <c r="O86" s="234" t="s">
        <v>122</v>
      </c>
      <c r="P86" s="230" t="str">
        <f t="shared" si="25"/>
        <v/>
      </c>
      <c r="Q86" s="234" t="s">
        <v>122</v>
      </c>
      <c r="R86" s="230" t="str">
        <f t="shared" si="26"/>
        <v/>
      </c>
      <c r="S86" s="234" t="s">
        <v>122</v>
      </c>
      <c r="T86" s="230" t="str">
        <f t="shared" si="27"/>
        <v/>
      </c>
      <c r="U86" s="234" t="s">
        <v>122</v>
      </c>
      <c r="V86" s="230" t="str">
        <f t="shared" si="28"/>
        <v/>
      </c>
      <c r="W86" s="234" t="s">
        <v>122</v>
      </c>
      <c r="X86" s="230" t="str">
        <f t="shared" si="29"/>
        <v/>
      </c>
      <c r="Y86" s="234" t="s">
        <v>122</v>
      </c>
      <c r="Z86" s="230" t="str">
        <f t="shared" si="30"/>
        <v/>
      </c>
      <c r="AA86" s="234" t="s">
        <v>122</v>
      </c>
      <c r="AB86" s="230" t="str">
        <f t="shared" si="31"/>
        <v/>
      </c>
      <c r="AC86" s="234" t="s">
        <v>122</v>
      </c>
      <c r="AD86" s="204">
        <f ca="1">OFFSET(L86,0,1)</f>
        <v>7</v>
      </c>
      <c r="AE86" s="121" t="s">
        <v>122</v>
      </c>
      <c r="AF86" s="121" t="s">
        <v>122</v>
      </c>
      <c r="AG86" s="1085">
        <f t="shared" ca="1" si="32"/>
        <v>7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1725</v>
      </c>
      <c r="E87" s="27" t="s">
        <v>1726</v>
      </c>
      <c r="F87" s="879" t="str">
        <f t="shared" si="20"/>
        <v/>
      </c>
      <c r="G87" s="882" t="s">
        <v>122</v>
      </c>
      <c r="H87" s="879" t="str">
        <f t="shared" si="21"/>
        <v/>
      </c>
      <c r="I87" s="882" t="s">
        <v>122</v>
      </c>
      <c r="J87" s="879" t="str">
        <f t="shared" si="22"/>
        <v/>
      </c>
      <c r="K87" s="882" t="s">
        <v>122</v>
      </c>
      <c r="L87" s="881">
        <f t="shared" si="23"/>
        <v>4</v>
      </c>
      <c r="M87" s="880">
        <v>4</v>
      </c>
      <c r="N87" s="879" t="str">
        <f t="shared" si="24"/>
        <v/>
      </c>
      <c r="O87" s="882" t="s">
        <v>122</v>
      </c>
      <c r="P87" s="879" t="str">
        <f t="shared" si="25"/>
        <v/>
      </c>
      <c r="Q87" s="882" t="s">
        <v>122</v>
      </c>
      <c r="R87" s="879" t="str">
        <f t="shared" si="26"/>
        <v/>
      </c>
      <c r="S87" s="882" t="s">
        <v>122</v>
      </c>
      <c r="T87" s="879" t="str">
        <f t="shared" si="27"/>
        <v/>
      </c>
      <c r="U87" s="882" t="s">
        <v>122</v>
      </c>
      <c r="V87" s="879" t="str">
        <f t="shared" si="28"/>
        <v/>
      </c>
      <c r="W87" s="882" t="s">
        <v>122</v>
      </c>
      <c r="X87" s="879" t="str">
        <f t="shared" si="29"/>
        <v/>
      </c>
      <c r="Y87" s="882" t="s">
        <v>122</v>
      </c>
      <c r="Z87" s="879" t="str">
        <f t="shared" si="30"/>
        <v/>
      </c>
      <c r="AA87" s="882" t="s">
        <v>122</v>
      </c>
      <c r="AB87" s="879" t="str">
        <f t="shared" si="31"/>
        <v/>
      </c>
      <c r="AC87" s="882" t="s">
        <v>122</v>
      </c>
      <c r="AD87" s="75">
        <f ca="1">OFFSET(L87,0,1)</f>
        <v>4</v>
      </c>
      <c r="AE87" s="76" t="s">
        <v>122</v>
      </c>
      <c r="AF87" s="76" t="s">
        <v>122</v>
      </c>
      <c r="AG87" s="1004">
        <f t="shared" ca="1" si="32"/>
        <v>4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8">
        <f t="shared" si="20"/>
        <v>83</v>
      </c>
      <c r="G88" s="332">
        <v>83</v>
      </c>
      <c r="H88" s="879">
        <f t="shared" si="21"/>
        <v>94</v>
      </c>
      <c r="I88" s="332">
        <v>94</v>
      </c>
      <c r="J88" s="879">
        <f t="shared" si="22"/>
        <v>104</v>
      </c>
      <c r="K88" s="880">
        <v>104</v>
      </c>
      <c r="L88" s="879">
        <f t="shared" si="23"/>
        <v>84</v>
      </c>
      <c r="M88" s="880">
        <v>84</v>
      </c>
      <c r="N88" s="879">
        <f t="shared" si="24"/>
        <v>91</v>
      </c>
      <c r="O88" s="880">
        <v>91</v>
      </c>
      <c r="P88" s="879">
        <f t="shared" si="25"/>
        <v>88</v>
      </c>
      <c r="Q88" s="880">
        <v>88</v>
      </c>
      <c r="R88" s="879">
        <f t="shared" si="26"/>
        <v>93</v>
      </c>
      <c r="S88" s="882">
        <v>93</v>
      </c>
      <c r="T88" s="879">
        <f t="shared" si="27"/>
        <v>91</v>
      </c>
      <c r="U88" s="882">
        <v>91</v>
      </c>
      <c r="V88" s="879">
        <f t="shared" si="28"/>
        <v>92</v>
      </c>
      <c r="W88" s="882">
        <v>92</v>
      </c>
      <c r="X88" s="879">
        <f t="shared" si="29"/>
        <v>100</v>
      </c>
      <c r="Y88" s="882">
        <v>100</v>
      </c>
      <c r="Z88" s="881">
        <f t="shared" si="30"/>
        <v>110</v>
      </c>
      <c r="AA88" s="882">
        <v>110</v>
      </c>
      <c r="AB88" s="879">
        <f t="shared" si="31"/>
        <v>84</v>
      </c>
      <c r="AC88" s="882">
        <v>84</v>
      </c>
      <c r="AD88" s="75">
        <f ca="1">OFFSET(Z88,0,1)</f>
        <v>110</v>
      </c>
      <c r="AE88" s="76">
        <f ca="1">OFFSET(F88,0,1)</f>
        <v>83</v>
      </c>
      <c r="AF88" s="122">
        <f>AVERAGE(F88:AC88)</f>
        <v>92.833333333333329</v>
      </c>
      <c r="AG88" s="1004">
        <f t="shared" ca="1" si="32"/>
        <v>110</v>
      </c>
      <c r="AH88" s="1005"/>
      <c r="AI88" s="1006">
        <f t="shared" ca="1" si="33"/>
        <v>83</v>
      </c>
      <c r="AJ88" s="1005"/>
      <c r="AK88" s="1088">
        <f t="shared" si="34"/>
        <v>92.833333333333329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10</v>
      </c>
      <c r="G89" s="231">
        <v>10</v>
      </c>
      <c r="H89" s="232">
        <f t="shared" si="21"/>
        <v>16</v>
      </c>
      <c r="I89" s="231">
        <v>16</v>
      </c>
      <c r="J89" s="230">
        <f t="shared" si="22"/>
        <v>5.2</v>
      </c>
      <c r="K89" s="233">
        <v>5.2</v>
      </c>
      <c r="L89" s="230">
        <f t="shared" si="23"/>
        <v>5.9</v>
      </c>
      <c r="M89" s="233">
        <v>5.9</v>
      </c>
      <c r="N89" s="230">
        <f t="shared" si="24"/>
        <v>6.8</v>
      </c>
      <c r="O89" s="233">
        <v>6.8</v>
      </c>
      <c r="P89" s="230">
        <f t="shared" si="25"/>
        <v>6.7</v>
      </c>
      <c r="Q89" s="233">
        <v>6.7</v>
      </c>
      <c r="R89" s="230">
        <f t="shared" si="26"/>
        <v>3</v>
      </c>
      <c r="S89" s="234">
        <v>3</v>
      </c>
      <c r="T89" s="230">
        <f t="shared" si="27"/>
        <v>6.9</v>
      </c>
      <c r="U89" s="234">
        <v>6.9</v>
      </c>
      <c r="V89" s="230">
        <f t="shared" si="28"/>
        <v>5</v>
      </c>
      <c r="W89" s="234">
        <v>5</v>
      </c>
      <c r="X89" s="230">
        <f t="shared" si="29"/>
        <v>5.2</v>
      </c>
      <c r="Y89" s="234">
        <v>5.2</v>
      </c>
      <c r="Z89" s="230">
        <f t="shared" si="30"/>
        <v>7.6</v>
      </c>
      <c r="AA89" s="234">
        <v>7.6</v>
      </c>
      <c r="AB89" s="235">
        <f t="shared" si="31"/>
        <v>2.9</v>
      </c>
      <c r="AC89" s="234">
        <v>2.9</v>
      </c>
      <c r="AD89" s="204">
        <f ca="1">OFFSET(H89,0,1)</f>
        <v>16</v>
      </c>
      <c r="AE89" s="121">
        <f ca="1">OFFSET(AB89,0,1)</f>
        <v>2.9</v>
      </c>
      <c r="AF89" s="121">
        <f>AVERAGE(F89:AC89)</f>
        <v>6.7666666666666666</v>
      </c>
      <c r="AG89" s="1085">
        <f t="shared" ca="1" si="32"/>
        <v>16</v>
      </c>
      <c r="AH89" s="1086"/>
      <c r="AI89" s="1087">
        <f t="shared" ca="1" si="33"/>
        <v>2.9</v>
      </c>
      <c r="AJ89" s="1086"/>
      <c r="AK89" s="1087">
        <f t="shared" si="34"/>
        <v>6.7666666666666666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1727</v>
      </c>
      <c r="E90" s="71" t="s">
        <v>1726</v>
      </c>
      <c r="F90" s="230">
        <f t="shared" si="20"/>
        <v>7</v>
      </c>
      <c r="G90" s="231">
        <v>7</v>
      </c>
      <c r="H90" s="230">
        <f t="shared" si="21"/>
        <v>7.1</v>
      </c>
      <c r="I90" s="231">
        <v>7.1</v>
      </c>
      <c r="J90" s="230">
        <f t="shared" si="22"/>
        <v>7</v>
      </c>
      <c r="K90" s="233">
        <v>7</v>
      </c>
      <c r="L90" s="230">
        <f t="shared" si="23"/>
        <v>7</v>
      </c>
      <c r="M90" s="233">
        <v>7</v>
      </c>
      <c r="N90" s="230">
        <f t="shared" si="24"/>
        <v>7</v>
      </c>
      <c r="O90" s="233">
        <v>7</v>
      </c>
      <c r="P90" s="230">
        <f t="shared" si="25"/>
        <v>7.1</v>
      </c>
      <c r="Q90" s="233">
        <v>7.1</v>
      </c>
      <c r="R90" s="232">
        <f t="shared" si="26"/>
        <v>7.4</v>
      </c>
      <c r="S90" s="234">
        <v>7.4</v>
      </c>
      <c r="T90" s="230">
        <f t="shared" si="27"/>
        <v>7.2</v>
      </c>
      <c r="U90" s="234">
        <v>7.2</v>
      </c>
      <c r="V90" s="230">
        <f t="shared" si="28"/>
        <v>7</v>
      </c>
      <c r="W90" s="234">
        <v>7</v>
      </c>
      <c r="X90" s="230">
        <f t="shared" si="29"/>
        <v>7</v>
      </c>
      <c r="Y90" s="234">
        <v>7</v>
      </c>
      <c r="Z90" s="235">
        <f t="shared" si="30"/>
        <v>6.9</v>
      </c>
      <c r="AA90" s="234">
        <v>6.9</v>
      </c>
      <c r="AB90" s="230">
        <f t="shared" si="31"/>
        <v>7.1</v>
      </c>
      <c r="AC90" s="234">
        <v>7.1</v>
      </c>
      <c r="AD90" s="204">
        <f ca="1">OFFSET(R90,0,1)</f>
        <v>7.4</v>
      </c>
      <c r="AE90" s="121">
        <f ca="1">OFFSET(Z90,0,1)</f>
        <v>6.9</v>
      </c>
      <c r="AF90" s="121">
        <f>AVERAGE(F90:AC90)</f>
        <v>7.0666666666666673</v>
      </c>
      <c r="AG90" s="1085">
        <f t="shared" ca="1" si="32"/>
        <v>7.4</v>
      </c>
      <c r="AH90" s="1086"/>
      <c r="AI90" s="1087">
        <f t="shared" ca="1" si="33"/>
        <v>6.9</v>
      </c>
      <c r="AJ90" s="1086"/>
      <c r="AK90" s="1087">
        <f t="shared" si="34"/>
        <v>7.0666666666666673</v>
      </c>
      <c r="AL90" s="1086"/>
      <c r="AM90" s="460">
        <f t="shared" si="19"/>
        <v>12</v>
      </c>
      <c r="AN90" s="884"/>
      <c r="AO90" s="884"/>
      <c r="AP90" s="884"/>
    </row>
    <row r="91" spans="1:42" s="72" customFormat="1" ht="12.95" customHeight="1" x14ac:dyDescent="0.15">
      <c r="A91" s="982"/>
      <c r="B91" s="328">
        <v>27</v>
      </c>
      <c r="C91" s="343"/>
      <c r="D91" s="250" t="s">
        <v>1728</v>
      </c>
      <c r="E91" s="71" t="s">
        <v>1719</v>
      </c>
      <c r="F91" s="230">
        <f t="shared" si="20"/>
        <v>-2.8</v>
      </c>
      <c r="G91" s="231">
        <v>-2.8</v>
      </c>
      <c r="H91" s="230">
        <f t="shared" si="21"/>
        <v>-2.5</v>
      </c>
      <c r="I91" s="231">
        <v>-2.5</v>
      </c>
      <c r="J91" s="230">
        <f t="shared" si="22"/>
        <v>-2.4</v>
      </c>
      <c r="K91" s="233">
        <v>-2.4</v>
      </c>
      <c r="L91" s="230">
        <f t="shared" si="23"/>
        <v>-2.2999999999999998</v>
      </c>
      <c r="M91" s="233">
        <v>-2.2999999999999998</v>
      </c>
      <c r="N91" s="230">
        <f t="shared" si="24"/>
        <v>-2.2999999999999998</v>
      </c>
      <c r="O91" s="233">
        <v>-2.2999999999999998</v>
      </c>
      <c r="P91" s="230">
        <f t="shared" si="25"/>
        <v>-2.2000000000000002</v>
      </c>
      <c r="Q91" s="233">
        <v>-2.2000000000000002</v>
      </c>
      <c r="R91" s="232">
        <f t="shared" si="26"/>
        <v>-1.9</v>
      </c>
      <c r="S91" s="234">
        <v>-1.9</v>
      </c>
      <c r="T91" s="230">
        <f t="shared" si="27"/>
        <v>-2.2999999999999998</v>
      </c>
      <c r="U91" s="234">
        <v>-2.2999999999999998</v>
      </c>
      <c r="V91" s="230">
        <f t="shared" si="28"/>
        <v>-2.6</v>
      </c>
      <c r="W91" s="234">
        <v>-2.6</v>
      </c>
      <c r="X91" s="230">
        <f t="shared" si="29"/>
        <v>-2.7</v>
      </c>
      <c r="Y91" s="234">
        <v>-2.7</v>
      </c>
      <c r="Z91" s="235">
        <f t="shared" si="30"/>
        <v>-2.9</v>
      </c>
      <c r="AA91" s="234">
        <v>-2.9</v>
      </c>
      <c r="AB91" s="230">
        <f t="shared" si="31"/>
        <v>-2.6</v>
      </c>
      <c r="AC91" s="234">
        <v>-2.6</v>
      </c>
      <c r="AD91" s="204">
        <f ca="1">OFFSET(R91,0,1)</f>
        <v>-1.9</v>
      </c>
      <c r="AE91" s="121">
        <f ca="1">OFFSET(Z91,0,1)</f>
        <v>-2.9</v>
      </c>
      <c r="AF91" s="121">
        <f>AVERAGE(F91:AC91)</f>
        <v>-2.4583333333333335</v>
      </c>
      <c r="AG91" s="1085">
        <f t="shared" ca="1" si="32"/>
        <v>-1.9</v>
      </c>
      <c r="AH91" s="1086"/>
      <c r="AI91" s="1087">
        <f t="shared" ca="1" si="33"/>
        <v>-2.9</v>
      </c>
      <c r="AJ91" s="1086"/>
      <c r="AK91" s="1087">
        <f t="shared" si="34"/>
        <v>-2.4583333333333335</v>
      </c>
      <c r="AL91" s="1086"/>
      <c r="AM91" s="460">
        <f t="shared" si="19"/>
        <v>12</v>
      </c>
      <c r="AN91" s="884"/>
      <c r="AO91" s="884"/>
      <c r="AP91" s="884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1704</v>
      </c>
      <c r="F92" s="879" t="str">
        <f t="shared" si="20"/>
        <v/>
      </c>
      <c r="G92" s="882" t="s">
        <v>122</v>
      </c>
      <c r="H92" s="881">
        <f t="shared" si="21"/>
        <v>26000</v>
      </c>
      <c r="I92" s="332">
        <v>26000</v>
      </c>
      <c r="J92" s="879" t="str">
        <f t="shared" si="22"/>
        <v/>
      </c>
      <c r="K92" s="882" t="s">
        <v>122</v>
      </c>
      <c r="L92" s="878">
        <f t="shared" si="23"/>
        <v>3000</v>
      </c>
      <c r="M92" s="880">
        <v>3000</v>
      </c>
      <c r="N92" s="879" t="str">
        <f t="shared" si="24"/>
        <v/>
      </c>
      <c r="O92" s="882" t="s">
        <v>122</v>
      </c>
      <c r="P92" s="879" t="str">
        <f t="shared" si="25"/>
        <v/>
      </c>
      <c r="Q92" s="882" t="s">
        <v>122</v>
      </c>
      <c r="R92" s="879">
        <f t="shared" si="26"/>
        <v>5600</v>
      </c>
      <c r="S92" s="882">
        <v>5600</v>
      </c>
      <c r="T92" s="879" t="str">
        <f t="shared" si="27"/>
        <v/>
      </c>
      <c r="U92" s="882" t="s">
        <v>122</v>
      </c>
      <c r="V92" s="879" t="str">
        <f t="shared" si="28"/>
        <v/>
      </c>
      <c r="W92" s="882" t="s">
        <v>122</v>
      </c>
      <c r="X92" s="879" t="str">
        <f t="shared" si="29"/>
        <v/>
      </c>
      <c r="Y92" s="882" t="s">
        <v>122</v>
      </c>
      <c r="Z92" s="879">
        <f t="shared" si="30"/>
        <v>10000</v>
      </c>
      <c r="AA92" s="882">
        <v>10000</v>
      </c>
      <c r="AB92" s="879" t="str">
        <f t="shared" si="31"/>
        <v/>
      </c>
      <c r="AC92" s="882" t="s">
        <v>122</v>
      </c>
      <c r="AD92" s="75">
        <f ca="1">OFFSET(H92,0,1)</f>
        <v>26000</v>
      </c>
      <c r="AE92" s="76">
        <f ca="1">OFFSET(L92,0,1)</f>
        <v>3000</v>
      </c>
      <c r="AF92" s="122">
        <f>AVERAGE(F92:AC92)</f>
        <v>11150</v>
      </c>
      <c r="AG92" s="1004">
        <f t="shared" ca="1" si="32"/>
        <v>26000</v>
      </c>
      <c r="AH92" s="1005"/>
      <c r="AI92" s="1006">
        <f t="shared" ca="1" si="33"/>
        <v>3000</v>
      </c>
      <c r="AJ92" s="1005"/>
      <c r="AK92" s="1088">
        <f t="shared" si="34"/>
        <v>11150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286" t="s">
        <v>122</v>
      </c>
      <c r="H93" s="283" t="str">
        <f t="shared" si="21"/>
        <v/>
      </c>
      <c r="I93" s="286" t="s">
        <v>122</v>
      </c>
      <c r="J93" s="283" t="str">
        <f t="shared" si="22"/>
        <v/>
      </c>
      <c r="K93" s="2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286" t="s">
        <v>122</v>
      </c>
      <c r="P93" s="283" t="str">
        <f t="shared" si="25"/>
        <v/>
      </c>
      <c r="Q93" s="286" t="s">
        <v>122</v>
      </c>
      <c r="R93" s="283" t="str">
        <f t="shared" si="26"/>
        <v/>
      </c>
      <c r="S93" s="286" t="s">
        <v>122</v>
      </c>
      <c r="T93" s="283" t="str">
        <f t="shared" si="27"/>
        <v/>
      </c>
      <c r="U93" s="286" t="s">
        <v>122</v>
      </c>
      <c r="V93" s="283" t="str">
        <f t="shared" si="28"/>
        <v/>
      </c>
      <c r="W93" s="286" t="s">
        <v>122</v>
      </c>
      <c r="X93" s="283" t="str">
        <f t="shared" si="29"/>
        <v/>
      </c>
      <c r="Y93" s="286" t="s">
        <v>122</v>
      </c>
      <c r="Z93" s="283" t="str">
        <f t="shared" si="30"/>
        <v/>
      </c>
      <c r="AA93" s="286" t="s">
        <v>122</v>
      </c>
      <c r="AB93" s="283" t="str">
        <f t="shared" si="31"/>
        <v/>
      </c>
      <c r="AC93" s="2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8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0.12</v>
      </c>
      <c r="G94" s="912">
        <v>0.12</v>
      </c>
      <c r="H94" s="913">
        <f t="shared" si="21"/>
        <v>0.21</v>
      </c>
      <c r="I94" s="912">
        <v>0.21</v>
      </c>
      <c r="J94" s="911">
        <f t="shared" si="22"/>
        <v>0.08</v>
      </c>
      <c r="K94" s="914">
        <v>0.08</v>
      </c>
      <c r="L94" s="911">
        <f t="shared" si="23"/>
        <v>0.08</v>
      </c>
      <c r="M94" s="914">
        <v>0.08</v>
      </c>
      <c r="N94" s="911">
        <f t="shared" si="24"/>
        <v>0.13</v>
      </c>
      <c r="O94" s="914">
        <v>0.13</v>
      </c>
      <c r="P94" s="911">
        <f t="shared" si="25"/>
        <v>0.11</v>
      </c>
      <c r="Q94" s="914">
        <v>0.11</v>
      </c>
      <c r="R94" s="916">
        <f t="shared" si="26"/>
        <v>0.05</v>
      </c>
      <c r="S94" s="915">
        <v>0.05</v>
      </c>
      <c r="T94" s="911">
        <f t="shared" si="27"/>
        <v>0.11</v>
      </c>
      <c r="U94" s="915">
        <v>0.11</v>
      </c>
      <c r="V94" s="911">
        <f t="shared" si="28"/>
        <v>0.1</v>
      </c>
      <c r="W94" s="915">
        <v>0.1</v>
      </c>
      <c r="X94" s="911">
        <f t="shared" si="29"/>
        <v>0.11</v>
      </c>
      <c r="Y94" s="915">
        <v>0.11</v>
      </c>
      <c r="Z94" s="911">
        <f t="shared" si="30"/>
        <v>0.14000000000000001</v>
      </c>
      <c r="AA94" s="915">
        <v>0.14000000000000001</v>
      </c>
      <c r="AB94" s="911">
        <f t="shared" si="31"/>
        <v>0.09</v>
      </c>
      <c r="AC94" s="915">
        <v>0.09</v>
      </c>
      <c r="AD94" s="255">
        <f ca="1">OFFSET(H94,0,1)</f>
        <v>0.21</v>
      </c>
      <c r="AE94" s="263">
        <f ca="1">OFFSET(R94,0,1)</f>
        <v>0.05</v>
      </c>
      <c r="AF94" s="263">
        <f>AVERAGE(F94:AC94)</f>
        <v>0.11083333333333334</v>
      </c>
      <c r="AG94" s="1093">
        <f t="shared" ca="1" si="32"/>
        <v>0.21</v>
      </c>
      <c r="AH94" s="1094"/>
      <c r="AI94" s="1095">
        <f t="shared" ca="1" si="33"/>
        <v>0.05</v>
      </c>
      <c r="AJ94" s="1094"/>
      <c r="AK94" s="1095">
        <f t="shared" si="34"/>
        <v>0.11083333333333334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012" t="s">
        <v>124</v>
      </c>
      <c r="B95" s="1013"/>
      <c r="C95" s="5"/>
      <c r="D95" s="48" t="s">
        <v>96</v>
      </c>
      <c r="E95" s="24" t="s">
        <v>108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103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014"/>
      <c r="B96" s="1015"/>
      <c r="C96" s="6"/>
      <c r="D96" s="50" t="s">
        <v>97</v>
      </c>
      <c r="E96" s="112" t="s">
        <v>1729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950" t="s">
        <v>67</v>
      </c>
      <c r="B97" s="951"/>
      <c r="C97" s="264"/>
      <c r="D97" s="265" t="s">
        <v>1730</v>
      </c>
      <c r="E97" s="266" t="s">
        <v>104</v>
      </c>
      <c r="F97" s="271">
        <f t="shared" si="20"/>
        <v>0.02</v>
      </c>
      <c r="G97" s="268" t="s">
        <v>140</v>
      </c>
      <c r="H97" s="900">
        <f t="shared" si="21"/>
        <v>0.03</v>
      </c>
      <c r="I97" s="268">
        <v>0.03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>
        <f t="shared" si="26"/>
        <v>0.02</v>
      </c>
      <c r="S97" s="272" t="s">
        <v>140</v>
      </c>
      <c r="T97" s="269">
        <f t="shared" si="27"/>
        <v>0.03</v>
      </c>
      <c r="U97" s="272">
        <v>0.03</v>
      </c>
      <c r="V97" s="269">
        <f t="shared" si="28"/>
        <v>0.02</v>
      </c>
      <c r="W97" s="272">
        <v>0.02</v>
      </c>
      <c r="X97" s="269">
        <f t="shared" si="29"/>
        <v>0.03</v>
      </c>
      <c r="Y97" s="272">
        <v>0.03</v>
      </c>
      <c r="Z97" s="269">
        <f t="shared" si="30"/>
        <v>0.02</v>
      </c>
      <c r="AA97" s="272" t="s">
        <v>140</v>
      </c>
      <c r="AB97" s="269">
        <f t="shared" si="31"/>
        <v>0.02</v>
      </c>
      <c r="AC97" s="272" t="s">
        <v>140</v>
      </c>
      <c r="AD97" s="194">
        <f ca="1">OFFSET(H97,0,1)</f>
        <v>0.03</v>
      </c>
      <c r="AE97" s="120" t="str">
        <f ca="1">OFFSET(F97,0,1)</f>
        <v>&lt;0.02</v>
      </c>
      <c r="AF97" s="120">
        <f t="shared" ref="AF97:AF110" si="35">AVERAGE(F97:AC97)</f>
        <v>2.3750000000000007E-2</v>
      </c>
      <c r="AG97" s="1090">
        <f t="shared" ca="1" si="32"/>
        <v>0.03</v>
      </c>
      <c r="AH97" s="1091"/>
      <c r="AI97" s="1092" t="str">
        <f t="shared" ca="1" si="33"/>
        <v>&lt;0.02</v>
      </c>
      <c r="AJ97" s="1091"/>
      <c r="AK97" s="1092">
        <f t="shared" si="34"/>
        <v>2.3750000000000007E-2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952"/>
      <c r="B98" s="953"/>
      <c r="C98" s="276"/>
      <c r="D98" s="70" t="s">
        <v>1731</v>
      </c>
      <c r="E98" s="277" t="s">
        <v>104</v>
      </c>
      <c r="F98" s="235">
        <f t="shared" si="20"/>
        <v>0.5</v>
      </c>
      <c r="G98" s="231" t="s">
        <v>148</v>
      </c>
      <c r="H98" s="230">
        <f t="shared" si="21"/>
        <v>0.7</v>
      </c>
      <c r="I98" s="231">
        <v>0.7</v>
      </c>
      <c r="J98" s="230">
        <f t="shared" si="22"/>
        <v>0.6</v>
      </c>
      <c r="K98" s="233">
        <v>0.6</v>
      </c>
      <c r="L98" s="230">
        <f t="shared" si="23"/>
        <v>0.6</v>
      </c>
      <c r="M98" s="233">
        <v>0.6</v>
      </c>
      <c r="N98" s="230">
        <f t="shared" si="24"/>
        <v>0.5</v>
      </c>
      <c r="O98" s="233" t="s">
        <v>148</v>
      </c>
      <c r="P98" s="230">
        <f t="shared" si="25"/>
        <v>0.6</v>
      </c>
      <c r="Q98" s="233">
        <v>0.6</v>
      </c>
      <c r="R98" s="230">
        <f t="shared" si="26"/>
        <v>0.5</v>
      </c>
      <c r="S98" s="234" t="s">
        <v>148</v>
      </c>
      <c r="T98" s="230">
        <f t="shared" si="27"/>
        <v>0.5</v>
      </c>
      <c r="U98" s="234" t="s">
        <v>148</v>
      </c>
      <c r="V98" s="230">
        <f t="shared" si="28"/>
        <v>0.6</v>
      </c>
      <c r="W98" s="234">
        <v>0.6</v>
      </c>
      <c r="X98" s="230">
        <f t="shared" si="29"/>
        <v>0.5</v>
      </c>
      <c r="Y98" s="234" t="s">
        <v>148</v>
      </c>
      <c r="Z98" s="232">
        <f t="shared" si="30"/>
        <v>0.8</v>
      </c>
      <c r="AA98" s="234">
        <v>0.8</v>
      </c>
      <c r="AB98" s="230">
        <f t="shared" si="31"/>
        <v>0.5</v>
      </c>
      <c r="AC98" s="234" t="s">
        <v>148</v>
      </c>
      <c r="AD98" s="204">
        <f ca="1">OFFSET(Z98,0,1)</f>
        <v>0.8</v>
      </c>
      <c r="AE98" s="121" t="str">
        <f ca="1">OFFSET(F98,0,1)</f>
        <v>&lt;0.5</v>
      </c>
      <c r="AF98" s="121">
        <f t="shared" si="35"/>
        <v>0.60000000000000009</v>
      </c>
      <c r="AG98" s="1085">
        <f t="shared" ca="1" si="32"/>
        <v>0.8</v>
      </c>
      <c r="AH98" s="1086"/>
      <c r="AI98" s="1087" t="str">
        <f t="shared" ca="1" si="33"/>
        <v>&lt;0.5</v>
      </c>
      <c r="AJ98" s="1086"/>
      <c r="AK98" s="1087">
        <f t="shared" si="34"/>
        <v>0.60000000000000009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952"/>
      <c r="B99" s="953"/>
      <c r="C99" s="278"/>
      <c r="D99" s="279" t="s">
        <v>1732</v>
      </c>
      <c r="E99" s="181" t="s">
        <v>1733</v>
      </c>
      <c r="F99" s="899">
        <f t="shared" si="20"/>
        <v>0.109</v>
      </c>
      <c r="G99" s="284">
        <v>0.109</v>
      </c>
      <c r="H99" s="283">
        <f t="shared" si="21"/>
        <v>0.19</v>
      </c>
      <c r="I99" s="284">
        <v>0.19</v>
      </c>
      <c r="J99" s="283">
        <f t="shared" si="22"/>
        <v>0.21099999999999999</v>
      </c>
      <c r="K99" s="285">
        <v>0.21099999999999999</v>
      </c>
      <c r="L99" s="287">
        <f t="shared" si="23"/>
        <v>0.32400000000000001</v>
      </c>
      <c r="M99" s="285">
        <v>0.32400000000000001</v>
      </c>
      <c r="N99" s="283">
        <f t="shared" si="24"/>
        <v>0.25700000000000001</v>
      </c>
      <c r="O99" s="285">
        <v>0.25700000000000001</v>
      </c>
      <c r="P99" s="283">
        <f t="shared" si="25"/>
        <v>0.17899999999999999</v>
      </c>
      <c r="Q99" s="285">
        <v>0.17899999999999999</v>
      </c>
      <c r="R99" s="283">
        <f t="shared" si="26"/>
        <v>0.185</v>
      </c>
      <c r="S99" s="286">
        <v>0.185</v>
      </c>
      <c r="T99" s="283">
        <f t="shared" si="27"/>
        <v>0.216</v>
      </c>
      <c r="U99" s="286">
        <v>0.216</v>
      </c>
      <c r="V99" s="283">
        <f t="shared" si="28"/>
        <v>0.161</v>
      </c>
      <c r="W99" s="286">
        <v>0.161</v>
      </c>
      <c r="X99" s="283">
        <f t="shared" si="29"/>
        <v>0.17499999999999999</v>
      </c>
      <c r="Y99" s="286">
        <v>0.17499999999999999</v>
      </c>
      <c r="Z99" s="283">
        <f t="shared" si="30"/>
        <v>0.18099999999999999</v>
      </c>
      <c r="AA99" s="286">
        <v>0.18099999999999999</v>
      </c>
      <c r="AB99" s="283">
        <f t="shared" si="31"/>
        <v>0.156</v>
      </c>
      <c r="AC99" s="286">
        <v>0.156</v>
      </c>
      <c r="AD99" s="182">
        <f ca="1">OFFSET(L99,0,1)</f>
        <v>0.32400000000000001</v>
      </c>
      <c r="AE99" s="119">
        <f ca="1">OFFSET(F99,0,1)</f>
        <v>0.109</v>
      </c>
      <c r="AF99" s="119">
        <f t="shared" si="35"/>
        <v>0.19533333333333333</v>
      </c>
      <c r="AG99" s="1007">
        <f t="shared" ca="1" si="32"/>
        <v>0.32400000000000001</v>
      </c>
      <c r="AH99" s="1008"/>
      <c r="AI99" s="1084">
        <f t="shared" ca="1" si="33"/>
        <v>0.109</v>
      </c>
      <c r="AJ99" s="1008"/>
      <c r="AK99" s="1084">
        <f t="shared" si="34"/>
        <v>0.19533333333333333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952"/>
      <c r="B100" s="953"/>
      <c r="C100" s="4"/>
      <c r="D100" s="3" t="s">
        <v>99</v>
      </c>
      <c r="E100" s="1" t="s">
        <v>104</v>
      </c>
      <c r="F100" s="879">
        <f t="shared" si="20"/>
        <v>8</v>
      </c>
      <c r="G100" s="332">
        <v>8</v>
      </c>
      <c r="H100" s="881">
        <f t="shared" si="21"/>
        <v>13</v>
      </c>
      <c r="I100" s="332">
        <v>13</v>
      </c>
      <c r="J100" s="879">
        <f t="shared" si="22"/>
        <v>6</v>
      </c>
      <c r="K100" s="880">
        <v>6</v>
      </c>
      <c r="L100" s="879">
        <f t="shared" si="23"/>
        <v>6</v>
      </c>
      <c r="M100" s="880">
        <v>6</v>
      </c>
      <c r="N100" s="879">
        <f t="shared" si="24"/>
        <v>7</v>
      </c>
      <c r="O100" s="880">
        <v>7</v>
      </c>
      <c r="P100" s="879">
        <f t="shared" si="25"/>
        <v>8</v>
      </c>
      <c r="Q100" s="880">
        <v>8</v>
      </c>
      <c r="R100" s="879">
        <f t="shared" si="26"/>
        <v>3</v>
      </c>
      <c r="S100" s="882">
        <v>3</v>
      </c>
      <c r="T100" s="879">
        <f t="shared" si="27"/>
        <v>6</v>
      </c>
      <c r="U100" s="882">
        <v>6</v>
      </c>
      <c r="V100" s="879">
        <f t="shared" si="28"/>
        <v>4</v>
      </c>
      <c r="W100" s="882">
        <v>4</v>
      </c>
      <c r="X100" s="879">
        <f t="shared" si="29"/>
        <v>5</v>
      </c>
      <c r="Y100" s="882">
        <v>5</v>
      </c>
      <c r="Z100" s="879">
        <f t="shared" si="30"/>
        <v>6</v>
      </c>
      <c r="AA100" s="882">
        <v>6</v>
      </c>
      <c r="AB100" s="878">
        <f t="shared" si="31"/>
        <v>2</v>
      </c>
      <c r="AC100" s="882">
        <v>2</v>
      </c>
      <c r="AD100" s="75">
        <f ca="1">OFFSET(H100,0,1)</f>
        <v>13</v>
      </c>
      <c r="AE100" s="76">
        <f ca="1">OFFSET(AB100,0,1)</f>
        <v>2</v>
      </c>
      <c r="AF100" s="122">
        <f t="shared" si="35"/>
        <v>6.166666666666667</v>
      </c>
      <c r="AG100" s="1004">
        <f t="shared" ca="1" si="32"/>
        <v>13</v>
      </c>
      <c r="AH100" s="1005"/>
      <c r="AI100" s="1006">
        <f t="shared" ca="1" si="33"/>
        <v>2</v>
      </c>
      <c r="AJ100" s="1005"/>
      <c r="AK100" s="1088">
        <f t="shared" si="34"/>
        <v>6.166666666666667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952"/>
      <c r="B101" s="953"/>
      <c r="C101" s="276"/>
      <c r="D101" s="70" t="s">
        <v>68</v>
      </c>
      <c r="E101" s="71" t="s">
        <v>104</v>
      </c>
      <c r="F101" s="230" t="str">
        <f t="shared" si="20"/>
        <v/>
      </c>
      <c r="G101" s="234" t="s">
        <v>122</v>
      </c>
      <c r="H101" s="230" t="str">
        <f t="shared" si="21"/>
        <v/>
      </c>
      <c r="I101" s="234" t="s">
        <v>122</v>
      </c>
      <c r="J101" s="230" t="str">
        <f t="shared" si="22"/>
        <v/>
      </c>
      <c r="K101" s="234" t="s">
        <v>122</v>
      </c>
      <c r="L101" s="232">
        <f t="shared" si="23"/>
        <v>2.7</v>
      </c>
      <c r="M101" s="233">
        <v>2.7</v>
      </c>
      <c r="N101" s="230" t="str">
        <f t="shared" si="24"/>
        <v/>
      </c>
      <c r="O101" s="234" t="s">
        <v>122</v>
      </c>
      <c r="P101" s="230" t="str">
        <f t="shared" si="25"/>
        <v/>
      </c>
      <c r="Q101" s="234" t="s">
        <v>122</v>
      </c>
      <c r="R101" s="230" t="str">
        <f t="shared" si="26"/>
        <v/>
      </c>
      <c r="S101" s="234" t="s">
        <v>122</v>
      </c>
      <c r="T101" s="230" t="str">
        <f t="shared" si="27"/>
        <v/>
      </c>
      <c r="U101" s="234" t="s">
        <v>122</v>
      </c>
      <c r="V101" s="230" t="str">
        <f t="shared" si="28"/>
        <v/>
      </c>
      <c r="W101" s="234" t="s">
        <v>122</v>
      </c>
      <c r="X101" s="230" t="str">
        <f t="shared" si="29"/>
        <v/>
      </c>
      <c r="Y101" s="234" t="s">
        <v>122</v>
      </c>
      <c r="Z101" s="230" t="str">
        <f t="shared" si="30"/>
        <v/>
      </c>
      <c r="AA101" s="234" t="s">
        <v>122</v>
      </c>
      <c r="AB101" s="230" t="str">
        <f t="shared" si="31"/>
        <v/>
      </c>
      <c r="AC101" s="234" t="s">
        <v>122</v>
      </c>
      <c r="AD101" s="204">
        <f ca="1">OFFSET(L101,0,1)</f>
        <v>2.7</v>
      </c>
      <c r="AE101" s="121" t="s">
        <v>122</v>
      </c>
      <c r="AF101" s="121" t="s">
        <v>122</v>
      </c>
      <c r="AG101" s="1085">
        <f t="shared" ca="1" si="32"/>
        <v>2.7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952"/>
      <c r="B102" s="953"/>
      <c r="C102" s="276"/>
      <c r="D102" s="70" t="s">
        <v>100</v>
      </c>
      <c r="E102" s="71" t="s">
        <v>104</v>
      </c>
      <c r="F102" s="230">
        <f t="shared" si="20"/>
        <v>11</v>
      </c>
      <c r="G102" s="231">
        <v>11</v>
      </c>
      <c r="H102" s="230">
        <f t="shared" si="21"/>
        <v>8.8000000000000007</v>
      </c>
      <c r="I102" s="231">
        <v>8.8000000000000007</v>
      </c>
      <c r="J102" s="230">
        <f t="shared" si="22"/>
        <v>8.1999999999999993</v>
      </c>
      <c r="K102" s="233">
        <v>8.1999999999999993</v>
      </c>
      <c r="L102" s="230">
        <f t="shared" si="23"/>
        <v>7.2</v>
      </c>
      <c r="M102" s="233">
        <v>7.2</v>
      </c>
      <c r="N102" s="235">
        <f t="shared" si="24"/>
        <v>6.4</v>
      </c>
      <c r="O102" s="233">
        <v>6.4</v>
      </c>
      <c r="P102" s="230">
        <f t="shared" si="25"/>
        <v>7</v>
      </c>
      <c r="Q102" s="233">
        <v>7</v>
      </c>
      <c r="R102" s="230">
        <f t="shared" si="26"/>
        <v>8.8000000000000007</v>
      </c>
      <c r="S102" s="234">
        <v>8.8000000000000007</v>
      </c>
      <c r="T102" s="230">
        <f t="shared" si="27"/>
        <v>10.6</v>
      </c>
      <c r="U102" s="234">
        <v>10.6</v>
      </c>
      <c r="V102" s="230">
        <f t="shared" si="28"/>
        <v>11</v>
      </c>
      <c r="W102" s="234">
        <v>11</v>
      </c>
      <c r="X102" s="230">
        <f t="shared" si="29"/>
        <v>11.3</v>
      </c>
      <c r="Y102" s="234">
        <v>11.3</v>
      </c>
      <c r="Z102" s="232">
        <f t="shared" si="30"/>
        <v>12</v>
      </c>
      <c r="AA102" s="234">
        <v>12</v>
      </c>
      <c r="AB102" s="230">
        <f t="shared" si="31"/>
        <v>11.6</v>
      </c>
      <c r="AC102" s="234">
        <v>11.6</v>
      </c>
      <c r="AD102" s="204">
        <f ca="1">OFFSET(Z102,0,1)</f>
        <v>12</v>
      </c>
      <c r="AE102" s="121">
        <f ca="1">OFFSET(N102,0,1)</f>
        <v>6.4</v>
      </c>
      <c r="AF102" s="121">
        <f t="shared" si="35"/>
        <v>9.4916666666666671</v>
      </c>
      <c r="AG102" s="1085">
        <f t="shared" ca="1" si="32"/>
        <v>12</v>
      </c>
      <c r="AH102" s="1086"/>
      <c r="AI102" s="1087">
        <f t="shared" ca="1" si="33"/>
        <v>6.4</v>
      </c>
      <c r="AJ102" s="1086"/>
      <c r="AK102" s="1087">
        <f t="shared" si="34"/>
        <v>9.4916666666666671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952"/>
      <c r="B103" s="953"/>
      <c r="C103" s="276"/>
      <c r="D103" s="70" t="s">
        <v>69</v>
      </c>
      <c r="E103" s="71" t="s">
        <v>104</v>
      </c>
      <c r="F103" s="230" t="str">
        <f t="shared" si="20"/>
        <v/>
      </c>
      <c r="G103" s="234" t="s">
        <v>122</v>
      </c>
      <c r="H103" s="230" t="str">
        <f t="shared" si="21"/>
        <v/>
      </c>
      <c r="I103" s="234" t="s">
        <v>122</v>
      </c>
      <c r="J103" s="230" t="str">
        <f t="shared" si="22"/>
        <v/>
      </c>
      <c r="K103" s="234" t="s">
        <v>122</v>
      </c>
      <c r="L103" s="232">
        <f t="shared" si="23"/>
        <v>1</v>
      </c>
      <c r="M103" s="233" t="s">
        <v>149</v>
      </c>
      <c r="N103" s="230" t="str">
        <f t="shared" si="24"/>
        <v/>
      </c>
      <c r="O103" s="234" t="s">
        <v>122</v>
      </c>
      <c r="P103" s="230" t="str">
        <f t="shared" si="25"/>
        <v/>
      </c>
      <c r="Q103" s="234" t="s">
        <v>122</v>
      </c>
      <c r="R103" s="230" t="str">
        <f t="shared" si="26"/>
        <v/>
      </c>
      <c r="S103" s="234" t="s">
        <v>122</v>
      </c>
      <c r="T103" s="230" t="str">
        <f t="shared" si="27"/>
        <v/>
      </c>
      <c r="U103" s="234" t="s">
        <v>122</v>
      </c>
      <c r="V103" s="230" t="str">
        <f t="shared" si="28"/>
        <v/>
      </c>
      <c r="W103" s="234" t="s">
        <v>122</v>
      </c>
      <c r="X103" s="230" t="str">
        <f t="shared" si="29"/>
        <v/>
      </c>
      <c r="Y103" s="234" t="s">
        <v>122</v>
      </c>
      <c r="Z103" s="230" t="str">
        <f t="shared" si="30"/>
        <v/>
      </c>
      <c r="AA103" s="234" t="s">
        <v>122</v>
      </c>
      <c r="AB103" s="230" t="str">
        <f t="shared" si="31"/>
        <v/>
      </c>
      <c r="AC103" s="234" t="s">
        <v>122</v>
      </c>
      <c r="AD103" s="204" t="str">
        <f ca="1">OFFSET(L103,0,1)</f>
        <v>&lt;1.0</v>
      </c>
      <c r="AE103" s="121" t="s">
        <v>1726</v>
      </c>
      <c r="AF103" s="121" t="s">
        <v>122</v>
      </c>
      <c r="AG103" s="1085" t="str">
        <f t="shared" ca="1" si="32"/>
        <v>&lt;1.0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>
        <f t="shared" si="19"/>
        <v>1</v>
      </c>
      <c r="AN103" s="884"/>
      <c r="AO103" s="884"/>
      <c r="AP103" s="884"/>
    </row>
    <row r="104" spans="1:42" s="72" customFormat="1" ht="12.95" customHeight="1" x14ac:dyDescent="0.15">
      <c r="A104" s="952"/>
      <c r="B104" s="953"/>
      <c r="C104" s="276"/>
      <c r="D104" s="250" t="s">
        <v>70</v>
      </c>
      <c r="E104" s="71" t="s">
        <v>104</v>
      </c>
      <c r="F104" s="235">
        <f t="shared" si="20"/>
        <v>15.8</v>
      </c>
      <c r="G104" s="231">
        <v>15.8</v>
      </c>
      <c r="H104" s="230">
        <f t="shared" si="21"/>
        <v>18.600000000000001</v>
      </c>
      <c r="I104" s="231">
        <v>18.600000000000001</v>
      </c>
      <c r="J104" s="232">
        <f t="shared" si="22"/>
        <v>25.2</v>
      </c>
      <c r="K104" s="233">
        <v>25.2</v>
      </c>
      <c r="L104" s="230">
        <f t="shared" si="23"/>
        <v>22.8</v>
      </c>
      <c r="M104" s="233">
        <v>22.8</v>
      </c>
      <c r="N104" s="230">
        <f t="shared" si="24"/>
        <v>23</v>
      </c>
      <c r="O104" s="233">
        <v>23</v>
      </c>
      <c r="P104" s="230">
        <f t="shared" si="25"/>
        <v>22.4</v>
      </c>
      <c r="Q104" s="233">
        <v>22.4</v>
      </c>
      <c r="R104" s="230">
        <f t="shared" si="26"/>
        <v>22.7</v>
      </c>
      <c r="S104" s="234">
        <v>22.7</v>
      </c>
      <c r="T104" s="230">
        <f t="shared" si="27"/>
        <v>22</v>
      </c>
      <c r="U104" s="234">
        <v>22</v>
      </c>
      <c r="V104" s="230">
        <f t="shared" si="28"/>
        <v>20.3</v>
      </c>
      <c r="W104" s="234">
        <v>20.3</v>
      </c>
      <c r="X104" s="230">
        <f t="shared" si="29"/>
        <v>21</v>
      </c>
      <c r="Y104" s="234">
        <v>21</v>
      </c>
      <c r="Z104" s="230">
        <f t="shared" si="30"/>
        <v>20</v>
      </c>
      <c r="AA104" s="234">
        <v>20</v>
      </c>
      <c r="AB104" s="230">
        <f t="shared" si="31"/>
        <v>21.4</v>
      </c>
      <c r="AC104" s="234">
        <v>21.4</v>
      </c>
      <c r="AD104" s="204">
        <f ca="1">OFFSET(J104,0,1)</f>
        <v>25.2</v>
      </c>
      <c r="AE104" s="121">
        <f ca="1">OFFSET(F104,0,1)</f>
        <v>15.8</v>
      </c>
      <c r="AF104" s="121">
        <f t="shared" si="35"/>
        <v>21.266666666666669</v>
      </c>
      <c r="AG104" s="1085">
        <f t="shared" ca="1" si="32"/>
        <v>25.2</v>
      </c>
      <c r="AH104" s="1086"/>
      <c r="AI104" s="1087">
        <f t="shared" ca="1" si="33"/>
        <v>15.8</v>
      </c>
      <c r="AJ104" s="1086"/>
      <c r="AK104" s="1087">
        <f t="shared" si="34"/>
        <v>21.266666666666669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952"/>
      <c r="B105" s="953"/>
      <c r="C105" s="276"/>
      <c r="D105" s="70" t="s">
        <v>71</v>
      </c>
      <c r="E105" s="71" t="s">
        <v>104</v>
      </c>
      <c r="F105" s="235">
        <f t="shared" si="20"/>
        <v>7.6</v>
      </c>
      <c r="G105" s="231">
        <v>7.6</v>
      </c>
      <c r="H105" s="230">
        <f t="shared" si="21"/>
        <v>8.3000000000000007</v>
      </c>
      <c r="I105" s="231">
        <v>8.3000000000000007</v>
      </c>
      <c r="J105" s="230">
        <f t="shared" si="22"/>
        <v>10.4</v>
      </c>
      <c r="K105" s="233">
        <v>10.4</v>
      </c>
      <c r="L105" s="230">
        <f t="shared" si="23"/>
        <v>10.3</v>
      </c>
      <c r="M105" s="233">
        <v>10.3</v>
      </c>
      <c r="N105" s="230">
        <f t="shared" si="24"/>
        <v>10.4</v>
      </c>
      <c r="O105" s="233">
        <v>10.4</v>
      </c>
      <c r="P105" s="230">
        <f t="shared" si="25"/>
        <v>9.6999999999999993</v>
      </c>
      <c r="Q105" s="233">
        <v>9.6999999999999993</v>
      </c>
      <c r="R105" s="230">
        <f t="shared" si="26"/>
        <v>10.8</v>
      </c>
      <c r="S105" s="234">
        <v>10.8</v>
      </c>
      <c r="T105" s="232">
        <f t="shared" si="27"/>
        <v>11</v>
      </c>
      <c r="U105" s="234">
        <v>11</v>
      </c>
      <c r="V105" s="230">
        <f t="shared" si="28"/>
        <v>10.199999999999999</v>
      </c>
      <c r="W105" s="234">
        <v>10.199999999999999</v>
      </c>
      <c r="X105" s="230">
        <f t="shared" si="29"/>
        <v>9.8000000000000007</v>
      </c>
      <c r="Y105" s="234">
        <v>9.8000000000000007</v>
      </c>
      <c r="Z105" s="230">
        <f t="shared" si="30"/>
        <v>9.8000000000000007</v>
      </c>
      <c r="AA105" s="234">
        <v>9.8000000000000007</v>
      </c>
      <c r="AB105" s="230">
        <f t="shared" si="31"/>
        <v>10</v>
      </c>
      <c r="AC105" s="234">
        <v>10</v>
      </c>
      <c r="AD105" s="204">
        <f ca="1">OFFSET(T105,0,1)</f>
        <v>11</v>
      </c>
      <c r="AE105" s="121">
        <f ca="1">OFFSET(F105,0,1)</f>
        <v>7.6</v>
      </c>
      <c r="AF105" s="121">
        <f t="shared" si="35"/>
        <v>9.8583333333333361</v>
      </c>
      <c r="AG105" s="1085">
        <f t="shared" ca="1" si="32"/>
        <v>11</v>
      </c>
      <c r="AH105" s="1086"/>
      <c r="AI105" s="1087">
        <f t="shared" ca="1" si="33"/>
        <v>7.6</v>
      </c>
      <c r="AJ105" s="1086"/>
      <c r="AK105" s="1087">
        <f t="shared" si="34"/>
        <v>9.8583333333333361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952"/>
      <c r="B106" s="953"/>
      <c r="C106" s="276"/>
      <c r="D106" s="250" t="s">
        <v>72</v>
      </c>
      <c r="E106" s="71" t="s">
        <v>104</v>
      </c>
      <c r="F106" s="230">
        <f t="shared" si="20"/>
        <v>12.5</v>
      </c>
      <c r="G106" s="231">
        <v>12.5</v>
      </c>
      <c r="H106" s="230">
        <f t="shared" si="21"/>
        <v>12</v>
      </c>
      <c r="I106" s="231">
        <v>12</v>
      </c>
      <c r="J106" s="230">
        <f t="shared" si="22"/>
        <v>12.5</v>
      </c>
      <c r="K106" s="233">
        <v>12.5</v>
      </c>
      <c r="L106" s="230">
        <f t="shared" si="23"/>
        <v>16</v>
      </c>
      <c r="M106" s="233">
        <v>16</v>
      </c>
      <c r="N106" s="230">
        <f t="shared" si="24"/>
        <v>14</v>
      </c>
      <c r="O106" s="233">
        <v>14</v>
      </c>
      <c r="P106" s="230">
        <f t="shared" si="25"/>
        <v>15.5</v>
      </c>
      <c r="Q106" s="233">
        <v>15.5</v>
      </c>
      <c r="R106" s="232">
        <f t="shared" si="26"/>
        <v>19</v>
      </c>
      <c r="S106" s="234">
        <v>19</v>
      </c>
      <c r="T106" s="230">
        <f t="shared" si="27"/>
        <v>16</v>
      </c>
      <c r="U106" s="234">
        <v>16</v>
      </c>
      <c r="V106" s="230">
        <f t="shared" si="28"/>
        <v>15</v>
      </c>
      <c r="W106" s="234">
        <v>15</v>
      </c>
      <c r="X106" s="230">
        <f t="shared" si="29"/>
        <v>13</v>
      </c>
      <c r="Y106" s="234">
        <v>13</v>
      </c>
      <c r="Z106" s="235">
        <f t="shared" si="30"/>
        <v>11.5</v>
      </c>
      <c r="AA106" s="234">
        <v>11.5</v>
      </c>
      <c r="AB106" s="230">
        <f t="shared" si="31"/>
        <v>13.5</v>
      </c>
      <c r="AC106" s="234">
        <v>13.5</v>
      </c>
      <c r="AD106" s="204">
        <f ca="1">OFFSET(R106,0,1)</f>
        <v>19</v>
      </c>
      <c r="AE106" s="121">
        <f ca="1">OFFSET(Z106,0,1)</f>
        <v>11.5</v>
      </c>
      <c r="AF106" s="121">
        <f t="shared" si="35"/>
        <v>14.208333333333334</v>
      </c>
      <c r="AG106" s="1085">
        <f t="shared" ca="1" si="32"/>
        <v>19</v>
      </c>
      <c r="AH106" s="1086"/>
      <c r="AI106" s="1087">
        <f t="shared" ca="1" si="33"/>
        <v>11.5</v>
      </c>
      <c r="AJ106" s="1086"/>
      <c r="AK106" s="1087">
        <f t="shared" si="34"/>
        <v>14.208333333333334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952"/>
      <c r="B107" s="953"/>
      <c r="C107" s="276"/>
      <c r="D107" s="70" t="s">
        <v>1734</v>
      </c>
      <c r="E107" s="71" t="s">
        <v>104</v>
      </c>
      <c r="F107" s="230" t="str">
        <f t="shared" si="20"/>
        <v/>
      </c>
      <c r="G107" s="234" t="s">
        <v>122</v>
      </c>
      <c r="H107" s="230" t="str">
        <f t="shared" si="21"/>
        <v/>
      </c>
      <c r="I107" s="234" t="s">
        <v>122</v>
      </c>
      <c r="J107" s="230" t="str">
        <f t="shared" si="22"/>
        <v/>
      </c>
      <c r="K107" s="234" t="s">
        <v>122</v>
      </c>
      <c r="L107" s="232">
        <f t="shared" si="23"/>
        <v>14.3</v>
      </c>
      <c r="M107" s="233">
        <v>14.3</v>
      </c>
      <c r="N107" s="230" t="str">
        <f t="shared" si="24"/>
        <v/>
      </c>
      <c r="O107" s="234" t="s">
        <v>122</v>
      </c>
      <c r="P107" s="230" t="str">
        <f t="shared" si="25"/>
        <v/>
      </c>
      <c r="Q107" s="234" t="s">
        <v>122</v>
      </c>
      <c r="R107" s="230" t="str">
        <f t="shared" si="26"/>
        <v/>
      </c>
      <c r="S107" s="234" t="s">
        <v>122</v>
      </c>
      <c r="T107" s="230" t="str">
        <f t="shared" si="27"/>
        <v/>
      </c>
      <c r="U107" s="234" t="s">
        <v>122</v>
      </c>
      <c r="V107" s="230" t="str">
        <f t="shared" si="28"/>
        <v/>
      </c>
      <c r="W107" s="234" t="s">
        <v>122</v>
      </c>
      <c r="X107" s="230" t="str">
        <f t="shared" si="29"/>
        <v/>
      </c>
      <c r="Y107" s="234" t="s">
        <v>122</v>
      </c>
      <c r="Z107" s="230" t="str">
        <f t="shared" si="30"/>
        <v/>
      </c>
      <c r="AA107" s="234" t="s">
        <v>122</v>
      </c>
      <c r="AB107" s="230" t="str">
        <f t="shared" si="31"/>
        <v/>
      </c>
      <c r="AC107" s="234" t="s">
        <v>122</v>
      </c>
      <c r="AD107" s="204">
        <f ca="1">OFFSET(L107,0,1)</f>
        <v>14.3</v>
      </c>
      <c r="AE107" s="121" t="s">
        <v>122</v>
      </c>
      <c r="AF107" s="121" t="s">
        <v>122</v>
      </c>
      <c r="AG107" s="1085">
        <f t="shared" ca="1" si="32"/>
        <v>14.3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952"/>
      <c r="B108" s="953"/>
      <c r="C108" s="276"/>
      <c r="D108" s="70" t="s">
        <v>73</v>
      </c>
      <c r="E108" s="71" t="s">
        <v>104</v>
      </c>
      <c r="F108" s="230" t="str">
        <f t="shared" si="20"/>
        <v/>
      </c>
      <c r="G108" s="234" t="s">
        <v>122</v>
      </c>
      <c r="H108" s="230" t="str">
        <f t="shared" si="21"/>
        <v/>
      </c>
      <c r="I108" s="234" t="s">
        <v>122</v>
      </c>
      <c r="J108" s="230" t="str">
        <f t="shared" si="22"/>
        <v/>
      </c>
      <c r="K108" s="234" t="s">
        <v>122</v>
      </c>
      <c r="L108" s="232">
        <f t="shared" si="23"/>
        <v>3.2</v>
      </c>
      <c r="M108" s="233">
        <v>3.2</v>
      </c>
      <c r="N108" s="230" t="str">
        <f t="shared" si="24"/>
        <v/>
      </c>
      <c r="O108" s="234" t="s">
        <v>122</v>
      </c>
      <c r="P108" s="230" t="str">
        <f t="shared" si="25"/>
        <v/>
      </c>
      <c r="Q108" s="234" t="s">
        <v>122</v>
      </c>
      <c r="R108" s="230" t="str">
        <f t="shared" si="26"/>
        <v/>
      </c>
      <c r="S108" s="234" t="s">
        <v>122</v>
      </c>
      <c r="T108" s="230" t="str">
        <f t="shared" si="27"/>
        <v/>
      </c>
      <c r="U108" s="234" t="s">
        <v>122</v>
      </c>
      <c r="V108" s="230" t="str">
        <f t="shared" si="28"/>
        <v/>
      </c>
      <c r="W108" s="234" t="s">
        <v>122</v>
      </c>
      <c r="X108" s="230" t="str">
        <f t="shared" si="29"/>
        <v/>
      </c>
      <c r="Y108" s="234" t="s">
        <v>122</v>
      </c>
      <c r="Z108" s="230" t="str">
        <f t="shared" si="30"/>
        <v/>
      </c>
      <c r="AA108" s="234" t="s">
        <v>122</v>
      </c>
      <c r="AB108" s="230" t="str">
        <f t="shared" si="31"/>
        <v/>
      </c>
      <c r="AC108" s="234" t="s">
        <v>122</v>
      </c>
      <c r="AD108" s="204">
        <f ca="1">OFFSET(L108,0,1)</f>
        <v>3.2</v>
      </c>
      <c r="AE108" s="121" t="s">
        <v>122</v>
      </c>
      <c r="AF108" s="121" t="s">
        <v>122</v>
      </c>
      <c r="AG108" s="1085">
        <f t="shared" ca="1" si="32"/>
        <v>3.2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952"/>
      <c r="B109" s="953"/>
      <c r="C109" s="4"/>
      <c r="D109" s="49" t="s">
        <v>74</v>
      </c>
      <c r="E109" s="1" t="s">
        <v>1735</v>
      </c>
      <c r="F109" s="878">
        <f t="shared" si="20"/>
        <v>89</v>
      </c>
      <c r="G109" s="332">
        <v>89</v>
      </c>
      <c r="H109" s="879">
        <f t="shared" si="21"/>
        <v>102</v>
      </c>
      <c r="I109" s="332">
        <v>102</v>
      </c>
      <c r="J109" s="879">
        <f t="shared" si="22"/>
        <v>129</v>
      </c>
      <c r="K109" s="880">
        <v>129</v>
      </c>
      <c r="L109" s="879">
        <f t="shared" si="23"/>
        <v>120</v>
      </c>
      <c r="M109" s="880">
        <v>120</v>
      </c>
      <c r="N109" s="879">
        <f t="shared" si="24"/>
        <v>124</v>
      </c>
      <c r="O109" s="880">
        <v>124</v>
      </c>
      <c r="P109" s="879">
        <f t="shared" si="25"/>
        <v>119</v>
      </c>
      <c r="Q109" s="880">
        <v>119</v>
      </c>
      <c r="R109" s="879">
        <f t="shared" si="26"/>
        <v>128</v>
      </c>
      <c r="S109" s="882">
        <v>128</v>
      </c>
      <c r="T109" s="879">
        <f t="shared" si="27"/>
        <v>124</v>
      </c>
      <c r="U109" s="882">
        <v>124</v>
      </c>
      <c r="V109" s="879">
        <f t="shared" si="28"/>
        <v>125</v>
      </c>
      <c r="W109" s="882">
        <v>125</v>
      </c>
      <c r="X109" s="879">
        <f t="shared" si="29"/>
        <v>124</v>
      </c>
      <c r="Y109" s="882">
        <v>124</v>
      </c>
      <c r="Z109" s="881">
        <f t="shared" si="30"/>
        <v>138</v>
      </c>
      <c r="AA109" s="882">
        <v>138</v>
      </c>
      <c r="AB109" s="879">
        <f t="shared" si="31"/>
        <v>130</v>
      </c>
      <c r="AC109" s="882">
        <v>130</v>
      </c>
      <c r="AD109" s="75">
        <f ca="1">OFFSET(Z109,0,1)</f>
        <v>138</v>
      </c>
      <c r="AE109" s="76">
        <f ca="1">OFFSET(F109,0,1)</f>
        <v>89</v>
      </c>
      <c r="AF109" s="122">
        <f t="shared" si="35"/>
        <v>121</v>
      </c>
      <c r="AG109" s="1004">
        <f t="shared" ca="1" si="32"/>
        <v>138</v>
      </c>
      <c r="AH109" s="1005"/>
      <c r="AI109" s="1006">
        <f t="shared" ca="1" si="33"/>
        <v>89</v>
      </c>
      <c r="AJ109" s="1005"/>
      <c r="AK109" s="1088">
        <f t="shared" si="34"/>
        <v>121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952"/>
      <c r="B110" s="953"/>
      <c r="C110" s="278"/>
      <c r="D110" s="247" t="s">
        <v>75</v>
      </c>
      <c r="E110" s="181" t="s">
        <v>104</v>
      </c>
      <c r="F110" s="283">
        <f t="shared" si="20"/>
        <v>4.2000000000000003E-2</v>
      </c>
      <c r="G110" s="284">
        <v>4.2000000000000003E-2</v>
      </c>
      <c r="H110" s="283">
        <f t="shared" si="21"/>
        <v>5.2999999999999999E-2</v>
      </c>
      <c r="I110" s="284">
        <v>5.2999999999999999E-2</v>
      </c>
      <c r="J110" s="283">
        <f t="shared" si="22"/>
        <v>3.9E-2</v>
      </c>
      <c r="K110" s="285">
        <v>3.9E-2</v>
      </c>
      <c r="L110" s="283">
        <f t="shared" si="23"/>
        <v>2.9000000000000001E-2</v>
      </c>
      <c r="M110" s="285">
        <v>2.9000000000000001E-2</v>
      </c>
      <c r="N110" s="899">
        <f t="shared" si="24"/>
        <v>1.2E-2</v>
      </c>
      <c r="O110" s="285">
        <v>1.2E-2</v>
      </c>
      <c r="P110" s="283">
        <f t="shared" si="25"/>
        <v>1.4E-2</v>
      </c>
      <c r="Q110" s="285">
        <v>1.4E-2</v>
      </c>
      <c r="R110" s="283">
        <f t="shared" si="26"/>
        <v>0.04</v>
      </c>
      <c r="S110" s="286">
        <v>0.04</v>
      </c>
      <c r="T110" s="283">
        <f t="shared" si="27"/>
        <v>0.02</v>
      </c>
      <c r="U110" s="286">
        <v>0.02</v>
      </c>
      <c r="V110" s="283">
        <f t="shared" si="28"/>
        <v>5.1999999999999998E-2</v>
      </c>
      <c r="W110" s="286">
        <v>5.1999999999999998E-2</v>
      </c>
      <c r="X110" s="283">
        <f t="shared" si="29"/>
        <v>4.2000000000000003E-2</v>
      </c>
      <c r="Y110" s="286">
        <v>4.2000000000000003E-2</v>
      </c>
      <c r="Z110" s="283">
        <f t="shared" si="30"/>
        <v>5.7000000000000002E-2</v>
      </c>
      <c r="AA110" s="286">
        <v>5.7000000000000002E-2</v>
      </c>
      <c r="AB110" s="287">
        <f t="shared" si="31"/>
        <v>7.0000000000000007E-2</v>
      </c>
      <c r="AC110" s="286">
        <v>7.0000000000000007E-2</v>
      </c>
      <c r="AD110" s="182">
        <f ca="1">OFFSET(AB110,0,1)</f>
        <v>7.0000000000000007E-2</v>
      </c>
      <c r="AE110" s="119">
        <f ca="1">OFFSET(N110,0,1)</f>
        <v>1.2E-2</v>
      </c>
      <c r="AF110" s="119">
        <f t="shared" si="35"/>
        <v>3.9166666666666683E-2</v>
      </c>
      <c r="AG110" s="1007">
        <f t="shared" ca="1" si="32"/>
        <v>7.0000000000000007E-2</v>
      </c>
      <c r="AH110" s="1008"/>
      <c r="AI110" s="1084">
        <f t="shared" ca="1" si="33"/>
        <v>1.2E-2</v>
      </c>
      <c r="AJ110" s="1008"/>
      <c r="AK110" s="1084">
        <f t="shared" si="34"/>
        <v>3.9166666666666683E-2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952"/>
      <c r="B111" s="953"/>
      <c r="C111" s="276"/>
      <c r="D111" s="250" t="s">
        <v>76</v>
      </c>
      <c r="E111" s="71" t="s">
        <v>104</v>
      </c>
      <c r="F111" s="230" t="str">
        <f t="shared" si="20"/>
        <v/>
      </c>
      <c r="G111" s="234" t="s">
        <v>122</v>
      </c>
      <c r="H111" s="230" t="str">
        <f t="shared" si="21"/>
        <v/>
      </c>
      <c r="I111" s="234" t="s">
        <v>122</v>
      </c>
      <c r="J111" s="230" t="str">
        <f t="shared" si="22"/>
        <v/>
      </c>
      <c r="K111" s="234" t="s">
        <v>122</v>
      </c>
      <c r="L111" s="232">
        <f t="shared" si="23"/>
        <v>1.2</v>
      </c>
      <c r="M111" s="233">
        <v>1.2</v>
      </c>
      <c r="N111" s="230" t="str">
        <f t="shared" si="24"/>
        <v/>
      </c>
      <c r="O111" s="234" t="s">
        <v>122</v>
      </c>
      <c r="P111" s="230" t="str">
        <f t="shared" si="25"/>
        <v/>
      </c>
      <c r="Q111" s="234" t="s">
        <v>122</v>
      </c>
      <c r="R111" s="230" t="str">
        <f t="shared" si="26"/>
        <v/>
      </c>
      <c r="S111" s="234" t="s">
        <v>122</v>
      </c>
      <c r="T111" s="230" t="str">
        <f t="shared" si="27"/>
        <v/>
      </c>
      <c r="U111" s="234" t="s">
        <v>122</v>
      </c>
      <c r="V111" s="230" t="str">
        <f t="shared" si="28"/>
        <v/>
      </c>
      <c r="W111" s="234" t="s">
        <v>122</v>
      </c>
      <c r="X111" s="230" t="str">
        <f t="shared" si="29"/>
        <v/>
      </c>
      <c r="Y111" s="234" t="s">
        <v>122</v>
      </c>
      <c r="Z111" s="230" t="str">
        <f t="shared" si="30"/>
        <v/>
      </c>
      <c r="AA111" s="234" t="s">
        <v>122</v>
      </c>
      <c r="AB111" s="230" t="str">
        <f t="shared" si="31"/>
        <v/>
      </c>
      <c r="AC111" s="234" t="s">
        <v>122</v>
      </c>
      <c r="AD111" s="204">
        <f ca="1">OFFSET(L111,0,1)</f>
        <v>1.2</v>
      </c>
      <c r="AE111" s="121" t="s">
        <v>122</v>
      </c>
      <c r="AF111" s="121" t="s">
        <v>122</v>
      </c>
      <c r="AG111" s="1085">
        <f t="shared" ca="1" si="32"/>
        <v>1.2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952"/>
      <c r="B112" s="953"/>
      <c r="C112" s="278"/>
      <c r="D112" s="180" t="s">
        <v>77</v>
      </c>
      <c r="E112" s="181" t="s">
        <v>104</v>
      </c>
      <c r="F112" s="283" t="str">
        <f t="shared" si="20"/>
        <v/>
      </c>
      <c r="G112" s="286" t="s">
        <v>122</v>
      </c>
      <c r="H112" s="283" t="str">
        <f t="shared" si="21"/>
        <v/>
      </c>
      <c r="I112" s="286" t="s">
        <v>122</v>
      </c>
      <c r="J112" s="283" t="str">
        <f t="shared" si="22"/>
        <v/>
      </c>
      <c r="K112" s="286" t="s">
        <v>122</v>
      </c>
      <c r="L112" s="283" t="str">
        <f t="shared" si="23"/>
        <v/>
      </c>
      <c r="M112" s="286" t="s">
        <v>122</v>
      </c>
      <c r="N112" s="283" t="str">
        <f t="shared" si="24"/>
        <v/>
      </c>
      <c r="O112" s="286" t="s">
        <v>122</v>
      </c>
      <c r="P112" s="283" t="str">
        <f t="shared" si="25"/>
        <v/>
      </c>
      <c r="Q112" s="286" t="s">
        <v>122</v>
      </c>
      <c r="R112" s="283" t="str">
        <f t="shared" si="26"/>
        <v/>
      </c>
      <c r="S112" s="286" t="s">
        <v>122</v>
      </c>
      <c r="T112" s="283" t="str">
        <f t="shared" si="27"/>
        <v/>
      </c>
      <c r="U112" s="286" t="s">
        <v>122</v>
      </c>
      <c r="V112" s="287">
        <f t="shared" si="28"/>
        <v>2.5999999999999999E-2</v>
      </c>
      <c r="W112" s="286">
        <v>2.5999999999999999E-2</v>
      </c>
      <c r="X112" s="283" t="str">
        <f t="shared" si="29"/>
        <v/>
      </c>
      <c r="Y112" s="286" t="s">
        <v>122</v>
      </c>
      <c r="Z112" s="283" t="str">
        <f t="shared" si="30"/>
        <v/>
      </c>
      <c r="AA112" s="286" t="s">
        <v>122</v>
      </c>
      <c r="AB112" s="283" t="str">
        <f t="shared" si="31"/>
        <v/>
      </c>
      <c r="AC112" s="286" t="s">
        <v>122</v>
      </c>
      <c r="AD112" s="182">
        <f ca="1">OFFSET(V112,0,1)</f>
        <v>2.5999999999999999E-2</v>
      </c>
      <c r="AE112" s="119" t="s">
        <v>122</v>
      </c>
      <c r="AF112" s="119" t="s">
        <v>122</v>
      </c>
      <c r="AG112" s="1007">
        <f t="shared" ca="1" si="32"/>
        <v>2.5999999999999999E-2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952"/>
      <c r="B113" s="953"/>
      <c r="C113" s="278"/>
      <c r="D113" s="248" t="s">
        <v>78</v>
      </c>
      <c r="E113" s="181" t="s">
        <v>104</v>
      </c>
      <c r="F113" s="283" t="str">
        <f t="shared" si="20"/>
        <v/>
      </c>
      <c r="G113" s="286" t="s">
        <v>122</v>
      </c>
      <c r="H113" s="283" t="str">
        <f t="shared" si="21"/>
        <v/>
      </c>
      <c r="I113" s="286" t="s">
        <v>122</v>
      </c>
      <c r="J113" s="283" t="str">
        <f t="shared" si="22"/>
        <v/>
      </c>
      <c r="K113" s="286" t="s">
        <v>122</v>
      </c>
      <c r="L113" s="283" t="str">
        <f t="shared" si="23"/>
        <v/>
      </c>
      <c r="M113" s="286" t="s">
        <v>122</v>
      </c>
      <c r="N113" s="283" t="str">
        <f t="shared" si="24"/>
        <v/>
      </c>
      <c r="O113" s="286" t="s">
        <v>122</v>
      </c>
      <c r="P113" s="283" t="str">
        <f t="shared" si="25"/>
        <v/>
      </c>
      <c r="Q113" s="286" t="s">
        <v>122</v>
      </c>
      <c r="R113" s="283" t="str">
        <f t="shared" si="26"/>
        <v/>
      </c>
      <c r="S113" s="286" t="s">
        <v>122</v>
      </c>
      <c r="T113" s="283" t="str">
        <f t="shared" si="27"/>
        <v/>
      </c>
      <c r="U113" s="286" t="s">
        <v>122</v>
      </c>
      <c r="V113" s="287">
        <f t="shared" si="28"/>
        <v>1.2E-2</v>
      </c>
      <c r="W113" s="286">
        <v>1.2E-2</v>
      </c>
      <c r="X113" s="283" t="str">
        <f t="shared" si="29"/>
        <v/>
      </c>
      <c r="Y113" s="286" t="s">
        <v>122</v>
      </c>
      <c r="Z113" s="283" t="str">
        <f t="shared" si="30"/>
        <v/>
      </c>
      <c r="AA113" s="286" t="s">
        <v>122</v>
      </c>
      <c r="AB113" s="283" t="str">
        <f t="shared" si="31"/>
        <v/>
      </c>
      <c r="AC113" s="286" t="s">
        <v>122</v>
      </c>
      <c r="AD113" s="182">
        <f ca="1">OFFSET(V113,0,1)</f>
        <v>1.2E-2</v>
      </c>
      <c r="AE113" s="119" t="s">
        <v>122</v>
      </c>
      <c r="AF113" s="119" t="s">
        <v>122</v>
      </c>
      <c r="AG113" s="1007">
        <f t="shared" ca="1" si="32"/>
        <v>1.2E-2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952"/>
      <c r="B114" s="953"/>
      <c r="C114" s="278"/>
      <c r="D114" s="180" t="s">
        <v>79</v>
      </c>
      <c r="E114" s="181" t="s">
        <v>104</v>
      </c>
      <c r="F114" s="283" t="str">
        <f t="shared" si="20"/>
        <v/>
      </c>
      <c r="G114" s="286" t="s">
        <v>122</v>
      </c>
      <c r="H114" s="283" t="str">
        <f t="shared" si="21"/>
        <v/>
      </c>
      <c r="I114" s="286" t="s">
        <v>122</v>
      </c>
      <c r="J114" s="283" t="str">
        <f t="shared" si="22"/>
        <v/>
      </c>
      <c r="K114" s="286" t="s">
        <v>122</v>
      </c>
      <c r="L114" s="283" t="str">
        <f t="shared" si="23"/>
        <v/>
      </c>
      <c r="M114" s="286" t="s">
        <v>122</v>
      </c>
      <c r="N114" s="283" t="str">
        <f t="shared" si="24"/>
        <v/>
      </c>
      <c r="O114" s="286" t="s">
        <v>122</v>
      </c>
      <c r="P114" s="283" t="str">
        <f t="shared" si="25"/>
        <v/>
      </c>
      <c r="Q114" s="286" t="s">
        <v>122</v>
      </c>
      <c r="R114" s="283" t="str">
        <f t="shared" si="26"/>
        <v/>
      </c>
      <c r="S114" s="286" t="s">
        <v>122</v>
      </c>
      <c r="T114" s="283" t="str">
        <f t="shared" si="27"/>
        <v/>
      </c>
      <c r="U114" s="286" t="s">
        <v>122</v>
      </c>
      <c r="V114" s="287">
        <f t="shared" si="28"/>
        <v>4.0000000000000001E-3</v>
      </c>
      <c r="W114" s="286">
        <v>4.0000000000000001E-3</v>
      </c>
      <c r="X114" s="283" t="str">
        <f t="shared" si="29"/>
        <v/>
      </c>
      <c r="Y114" s="286" t="s">
        <v>122</v>
      </c>
      <c r="Z114" s="283" t="str">
        <f t="shared" si="30"/>
        <v/>
      </c>
      <c r="AA114" s="286" t="s">
        <v>122</v>
      </c>
      <c r="AB114" s="283" t="str">
        <f t="shared" si="31"/>
        <v/>
      </c>
      <c r="AC114" s="286" t="s">
        <v>122</v>
      </c>
      <c r="AD114" s="182">
        <f t="shared" ref="AD114:AD116" ca="1" si="36">OFFSET(V114,0,1)</f>
        <v>4.0000000000000001E-3</v>
      </c>
      <c r="AE114" s="119" t="s">
        <v>122</v>
      </c>
      <c r="AF114" s="119" t="s">
        <v>122</v>
      </c>
      <c r="AG114" s="1007">
        <f t="shared" ca="1" si="32"/>
        <v>4.0000000000000001E-3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952"/>
      <c r="B115" s="953"/>
      <c r="C115" s="278"/>
      <c r="D115" s="180" t="s">
        <v>80</v>
      </c>
      <c r="E115" s="181" t="s">
        <v>104</v>
      </c>
      <c r="F115" s="283" t="str">
        <f t="shared" si="20"/>
        <v/>
      </c>
      <c r="G115" s="286" t="s">
        <v>122</v>
      </c>
      <c r="H115" s="283" t="str">
        <f t="shared" si="21"/>
        <v/>
      </c>
      <c r="I115" s="286" t="s">
        <v>122</v>
      </c>
      <c r="J115" s="283" t="str">
        <f t="shared" si="22"/>
        <v/>
      </c>
      <c r="K115" s="286" t="s">
        <v>122</v>
      </c>
      <c r="L115" s="283" t="str">
        <f t="shared" si="23"/>
        <v/>
      </c>
      <c r="M115" s="286" t="s">
        <v>122</v>
      </c>
      <c r="N115" s="283" t="str">
        <f t="shared" si="24"/>
        <v/>
      </c>
      <c r="O115" s="286" t="s">
        <v>122</v>
      </c>
      <c r="P115" s="283" t="str">
        <f t="shared" si="25"/>
        <v/>
      </c>
      <c r="Q115" s="286" t="s">
        <v>122</v>
      </c>
      <c r="R115" s="283" t="str">
        <f t="shared" si="26"/>
        <v/>
      </c>
      <c r="S115" s="286" t="s">
        <v>122</v>
      </c>
      <c r="T115" s="283" t="str">
        <f t="shared" si="27"/>
        <v/>
      </c>
      <c r="U115" s="286" t="s">
        <v>122</v>
      </c>
      <c r="V115" s="287">
        <f t="shared" si="28"/>
        <v>8.9999999999999993E-3</v>
      </c>
      <c r="W115" s="286">
        <v>8.9999999999999993E-3</v>
      </c>
      <c r="X115" s="283" t="str">
        <f t="shared" si="29"/>
        <v/>
      </c>
      <c r="Y115" s="286" t="s">
        <v>122</v>
      </c>
      <c r="Z115" s="283" t="str">
        <f t="shared" si="30"/>
        <v/>
      </c>
      <c r="AA115" s="286" t="s">
        <v>122</v>
      </c>
      <c r="AB115" s="283" t="str">
        <f t="shared" si="31"/>
        <v/>
      </c>
      <c r="AC115" s="286" t="s">
        <v>122</v>
      </c>
      <c r="AD115" s="182">
        <f t="shared" ca="1" si="36"/>
        <v>8.9999999999999993E-3</v>
      </c>
      <c r="AE115" s="119" t="s">
        <v>122</v>
      </c>
      <c r="AF115" s="119" t="s">
        <v>122</v>
      </c>
      <c r="AG115" s="1007">
        <f t="shared" ca="1" si="32"/>
        <v>8.9999999999999993E-3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954"/>
      <c r="B116" s="955"/>
      <c r="C116" s="280"/>
      <c r="D116" s="281" t="s">
        <v>81</v>
      </c>
      <c r="E116" s="282" t="s">
        <v>104</v>
      </c>
      <c r="F116" s="283" t="str">
        <f t="shared" si="20"/>
        <v/>
      </c>
      <c r="G116" s="286" t="s">
        <v>122</v>
      </c>
      <c r="H116" s="283" t="str">
        <f t="shared" si="21"/>
        <v/>
      </c>
      <c r="I116" s="286" t="s">
        <v>122</v>
      </c>
      <c r="J116" s="283" t="str">
        <f t="shared" si="22"/>
        <v/>
      </c>
      <c r="K116" s="286" t="s">
        <v>122</v>
      </c>
      <c r="L116" s="283" t="str">
        <f t="shared" si="23"/>
        <v/>
      </c>
      <c r="M116" s="286" t="s">
        <v>122</v>
      </c>
      <c r="N116" s="283" t="str">
        <f t="shared" si="24"/>
        <v/>
      </c>
      <c r="O116" s="286" t="s">
        <v>122</v>
      </c>
      <c r="P116" s="283" t="str">
        <f t="shared" si="25"/>
        <v/>
      </c>
      <c r="Q116" s="286" t="s">
        <v>122</v>
      </c>
      <c r="R116" s="283" t="str">
        <f t="shared" si="26"/>
        <v/>
      </c>
      <c r="S116" s="286" t="s">
        <v>122</v>
      </c>
      <c r="T116" s="283" t="str">
        <f t="shared" si="27"/>
        <v/>
      </c>
      <c r="U116" s="2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286" t="s">
        <v>122</v>
      </c>
      <c r="Z116" s="283" t="str">
        <f t="shared" si="30"/>
        <v/>
      </c>
      <c r="AA116" s="286" t="s">
        <v>122</v>
      </c>
      <c r="AB116" s="283" t="str">
        <f t="shared" si="31"/>
        <v/>
      </c>
      <c r="AC116" s="286" t="s">
        <v>122</v>
      </c>
      <c r="AD116" s="182" t="str">
        <f t="shared" ca="1" si="36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I90:AJ90"/>
    <mergeCell ref="AK90:AL90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823" priority="205" rank="1"/>
    <cfRule type="top10" dxfId="822" priority="206" bottom="1" rank="1"/>
  </conditionalFormatting>
  <conditionalFormatting sqref="F12 H12 J12 L12 N12 P12 R12 T12 V12 X12 Z12 AB12">
    <cfRule type="top10" dxfId="821" priority="203" rank="1"/>
    <cfRule type="top10" dxfId="820" priority="204" bottom="1" rank="1"/>
  </conditionalFormatting>
  <conditionalFormatting sqref="F13 H13 J13 L13 N13 P13 R13 T13 V13 X13 Z13 AB13">
    <cfRule type="top10" dxfId="819" priority="201" rank="1"/>
    <cfRule type="top10" dxfId="818" priority="202" bottom="1" rank="1"/>
  </conditionalFormatting>
  <conditionalFormatting sqref="F14 H14 J14 L14 N14 P14 R14 T14 V14 X14 Z14 AB14">
    <cfRule type="top10" dxfId="817" priority="199" rank="1"/>
    <cfRule type="top10" dxfId="816" priority="200" bottom="1" rank="1"/>
  </conditionalFormatting>
  <conditionalFormatting sqref="F15 H15 J15 L15 N15 P15 R15 T15 V15 X15 Z15 AB15">
    <cfRule type="top10" dxfId="815" priority="197" rank="1"/>
    <cfRule type="top10" dxfId="814" priority="198" bottom="1" rank="1"/>
  </conditionalFormatting>
  <conditionalFormatting sqref="F16 H16 J16 L16 N16 P16 R16 T16 V16 X16 Z16 AB16">
    <cfRule type="top10" dxfId="813" priority="195" rank="1"/>
    <cfRule type="top10" dxfId="812" priority="196" bottom="1" rank="1"/>
  </conditionalFormatting>
  <conditionalFormatting sqref="F17 H17 J17 L17 N17 P17 R17 T17 V17 X17 Z17 AB17">
    <cfRule type="top10" dxfId="811" priority="193" rank="1"/>
    <cfRule type="top10" dxfId="810" priority="194" bottom="1" rank="1"/>
  </conditionalFormatting>
  <conditionalFormatting sqref="F18 H18 J18 L18 N18 P18 R18 T18 V18 X18 Z18 AB18">
    <cfRule type="top10" dxfId="809" priority="191" rank="1"/>
    <cfRule type="top10" dxfId="808" priority="192" bottom="1" rank="1"/>
  </conditionalFormatting>
  <conditionalFormatting sqref="F19 H19 J19 L19 N19 P19 R19 T19 V19 X19 Z19 AB19">
    <cfRule type="top10" dxfId="807" priority="189" rank="1"/>
    <cfRule type="top10" dxfId="806" priority="190" bottom="1" rank="1"/>
  </conditionalFormatting>
  <conditionalFormatting sqref="F20 H20 J20 L20 N20 P20 R20 T20 V20 X20 Z20 AB20">
    <cfRule type="top10" dxfId="805" priority="187" rank="1"/>
    <cfRule type="top10" dxfId="804" priority="188" bottom="1" rank="1"/>
  </conditionalFormatting>
  <conditionalFormatting sqref="F21 H21 J21 L21 N21 P21 R21 T21 V21 X21 Z21 AB21">
    <cfRule type="top10" dxfId="803" priority="185" rank="1"/>
    <cfRule type="top10" dxfId="802" priority="186" bottom="1" rank="1"/>
  </conditionalFormatting>
  <conditionalFormatting sqref="F22 H22 J22 L22 N22 P22 R22 T22 V22 X22 Z22 AB22">
    <cfRule type="top10" dxfId="801" priority="183" rank="1"/>
    <cfRule type="top10" dxfId="800" priority="184" bottom="1" rank="1"/>
  </conditionalFormatting>
  <conditionalFormatting sqref="F23 H23 J23 L23 N23 P23 R23 T23 V23 X23 Z23 AB23">
    <cfRule type="top10" dxfId="799" priority="181" rank="1"/>
    <cfRule type="top10" dxfId="798" priority="182" bottom="1" rank="1"/>
  </conditionalFormatting>
  <conditionalFormatting sqref="F24 H24 J24 L24 N24 P24 R24 T24 V24 X24 Z24 AB24">
    <cfRule type="top10" dxfId="797" priority="179" rank="1"/>
    <cfRule type="top10" dxfId="796" priority="180" bottom="1" rank="1"/>
  </conditionalFormatting>
  <conditionalFormatting sqref="F25 H25 J25 L25 N25 P25 R25 T25 V25 X25 Z25 AB25">
    <cfRule type="top10" dxfId="795" priority="177" rank="1"/>
    <cfRule type="top10" dxfId="794" priority="178" bottom="1" rank="1"/>
  </conditionalFormatting>
  <conditionalFormatting sqref="F26 H26 J26 L26 N26 P26 R26 T26 V26 X26 Z26 AB26">
    <cfRule type="top10" dxfId="793" priority="175" rank="1"/>
    <cfRule type="top10" dxfId="792" priority="176" bottom="1" rank="1"/>
  </conditionalFormatting>
  <conditionalFormatting sqref="F27 H27 J27 L27 N27 P27 R27 T27 V27 X27 Z27 AB27">
    <cfRule type="top10" dxfId="791" priority="173" rank="1"/>
    <cfRule type="top10" dxfId="790" priority="174" bottom="1" rank="1"/>
  </conditionalFormatting>
  <conditionalFormatting sqref="F28 H28 J28 L28 N28 P28 R28 T28 V28 X28 Z28 AB28">
    <cfRule type="top10" dxfId="789" priority="171" rank="1"/>
    <cfRule type="top10" dxfId="788" priority="172" bottom="1" rank="1"/>
  </conditionalFormatting>
  <conditionalFormatting sqref="F29 H29 J29 L29 N29 P29 R29 T29 V29 X29 Z29 AB29">
    <cfRule type="top10" dxfId="787" priority="169" rank="1"/>
    <cfRule type="top10" dxfId="786" priority="170" bottom="1" rank="1"/>
  </conditionalFormatting>
  <conditionalFormatting sqref="F30 H30 J30 L30 N30 P30 R30 T30 V30 X30 Z30 AB30">
    <cfRule type="top10" dxfId="785" priority="167" rank="1"/>
    <cfRule type="top10" dxfId="784" priority="168" bottom="1" rank="1"/>
  </conditionalFormatting>
  <conditionalFormatting sqref="F31 H31 J31 L31 N31 P31 R31 T31 V31 X31 Z31 AB31">
    <cfRule type="top10" dxfId="783" priority="165" rank="1"/>
    <cfRule type="top10" dxfId="782" priority="166" bottom="1" rank="1"/>
  </conditionalFormatting>
  <conditionalFormatting sqref="F32 H32 J32 L32 N32 P32 R32 T32 V32 X32 Z32 AB32">
    <cfRule type="top10" dxfId="781" priority="163" rank="1"/>
    <cfRule type="top10" dxfId="780" priority="164" bottom="1" rank="1"/>
  </conditionalFormatting>
  <conditionalFormatting sqref="F33 H33 J33 L33 N33 P33 R33 T33 V33 X33 Z33 AB33">
    <cfRule type="top10" dxfId="779" priority="161" rank="1"/>
    <cfRule type="top10" dxfId="778" priority="162" bottom="1" rank="1"/>
  </conditionalFormatting>
  <conditionalFormatting sqref="F34 H34 J34 L34 N34 P34 R34 T34 V34 X34 Z34 AB34">
    <cfRule type="top10" dxfId="777" priority="159" rank="1"/>
    <cfRule type="top10" dxfId="776" priority="160" bottom="1" rank="1"/>
  </conditionalFormatting>
  <conditionalFormatting sqref="F35 H35 J35 L35 N35 P35 R35 T35 V35 X35 Z35 AB35">
    <cfRule type="top10" dxfId="775" priority="157" rank="1"/>
    <cfRule type="top10" dxfId="774" priority="158" bottom="1" rank="1"/>
  </conditionalFormatting>
  <conditionalFormatting sqref="F36 H36 J36 L36 N36 P36 R36 T36 V36 X36 Z36 AB36">
    <cfRule type="top10" dxfId="773" priority="155" rank="1"/>
    <cfRule type="top10" dxfId="772" priority="156" bottom="1" rank="1"/>
  </conditionalFormatting>
  <conditionalFormatting sqref="F37 H37 J37 L37 N37 P37 R37 T37 V37 X37 Z37 AB37">
    <cfRule type="top10" dxfId="771" priority="153" rank="1"/>
    <cfRule type="top10" dxfId="770" priority="154" bottom="1" rank="1"/>
  </conditionalFormatting>
  <conditionalFormatting sqref="F38 H38 J38 L38 N38 P38 R38 T38 V38 X38 Z38 AB38">
    <cfRule type="top10" dxfId="769" priority="151" rank="1"/>
    <cfRule type="top10" dxfId="768" priority="152" bottom="1" rank="1"/>
  </conditionalFormatting>
  <conditionalFormatting sqref="F39 H39 J39 L39 N39 P39 R39 T39 V39 X39 Z39 AB39">
    <cfRule type="top10" dxfId="767" priority="149" rank="1"/>
    <cfRule type="top10" dxfId="766" priority="150" bottom="1" rank="1"/>
  </conditionalFormatting>
  <conditionalFormatting sqref="F40 H40 J40 L40 N40 P40 R40 T40 V40 X40 Z40 AB40">
    <cfRule type="top10" dxfId="765" priority="147" rank="1"/>
    <cfRule type="top10" dxfId="764" priority="148" bottom="1" rank="1"/>
  </conditionalFormatting>
  <conditionalFormatting sqref="F41 H41 J41 L41 N41 P41 R41 T41 V41 X41 Z41 AB41">
    <cfRule type="top10" dxfId="763" priority="145" rank="1"/>
    <cfRule type="top10" dxfId="762" priority="146" bottom="1" rank="1"/>
  </conditionalFormatting>
  <conditionalFormatting sqref="F42 H42 J42 L42 N42 P42 R42 T42 V42 X42 Z42 AB42">
    <cfRule type="top10" dxfId="761" priority="143" rank="1"/>
    <cfRule type="top10" dxfId="760" priority="144" bottom="1" rank="1"/>
  </conditionalFormatting>
  <conditionalFormatting sqref="F43 H43 J43 L43 N43 P43 R43 T43 V43 X43 Z43 AB43">
    <cfRule type="top10" dxfId="759" priority="141" rank="1"/>
    <cfRule type="top10" dxfId="758" priority="142" bottom="1" rank="1"/>
  </conditionalFormatting>
  <conditionalFormatting sqref="F44 H44 J44 L44 N44 P44 R44 T44 V44 X44 Z44 AB44">
    <cfRule type="top10" dxfId="757" priority="139" rank="1"/>
    <cfRule type="top10" dxfId="756" priority="140" bottom="1" rank="1"/>
  </conditionalFormatting>
  <conditionalFormatting sqref="F45 H45 J45 L45 N45 P45 R45 T45 V45 X45 Z45 AB45">
    <cfRule type="top10" dxfId="755" priority="137" rank="1"/>
    <cfRule type="top10" dxfId="754" priority="138" bottom="1" rank="1"/>
  </conditionalFormatting>
  <conditionalFormatting sqref="F46 H46 J46 L46 N46 P46 R46 T46 V46 X46 Z46 AB46">
    <cfRule type="top10" dxfId="753" priority="135" rank="1"/>
    <cfRule type="top10" dxfId="752" priority="136" bottom="1" rank="1"/>
  </conditionalFormatting>
  <conditionalFormatting sqref="F47 H47 J47 L47 N47 P47 R47 T47 V47 X47 Z47 AB47">
    <cfRule type="top10" dxfId="751" priority="133" rank="1"/>
    <cfRule type="top10" dxfId="750" priority="134" bottom="1" rank="1"/>
  </conditionalFormatting>
  <conditionalFormatting sqref="F48 H48 J48 L48 N48 P48 R48 T48 V48 X48 Z48 AB48">
    <cfRule type="top10" dxfId="749" priority="131" rank="1"/>
    <cfRule type="top10" dxfId="748" priority="132" bottom="1" rank="1"/>
  </conditionalFormatting>
  <conditionalFormatting sqref="F49 H49 J49 L49 N49 P49 R49 T49 V49 X49 Z49 AB49">
    <cfRule type="top10" dxfId="747" priority="129" rank="1"/>
    <cfRule type="top10" dxfId="746" priority="130" bottom="1" rank="1"/>
  </conditionalFormatting>
  <conditionalFormatting sqref="F50 H50 J50 L50 N50 P50 R50 T50 V50 X50 Z50 AB50">
    <cfRule type="top10" dxfId="745" priority="127" rank="1"/>
    <cfRule type="top10" dxfId="744" priority="128" bottom="1" rank="1"/>
  </conditionalFormatting>
  <conditionalFormatting sqref="F51 H51 J51 L51 N51 P51 R51 T51 V51 X51 Z51 AB51">
    <cfRule type="top10" dxfId="743" priority="125" rank="1"/>
    <cfRule type="top10" dxfId="742" priority="126" bottom="1" rank="1"/>
  </conditionalFormatting>
  <conditionalFormatting sqref="F52 H52 J52 L52 N52 P52 R52 T52 V52 X52 Z52 AB52">
    <cfRule type="top10" dxfId="741" priority="123" rank="1"/>
    <cfRule type="top10" dxfId="740" priority="124" bottom="1" rank="1"/>
  </conditionalFormatting>
  <conditionalFormatting sqref="F53 H53 J53 L53 N53 P53 R53 T53 V53 X53 Z53 AB53">
    <cfRule type="top10" dxfId="739" priority="121" rank="1"/>
    <cfRule type="top10" dxfId="738" priority="122" bottom="1" rank="1"/>
  </conditionalFormatting>
  <conditionalFormatting sqref="F54 H54 J54 L54 N54 P54 R54 T54 V54 X54 Z54 AB54">
    <cfRule type="top10" dxfId="737" priority="119" rank="1"/>
    <cfRule type="top10" dxfId="736" priority="120" bottom="1" rank="1"/>
  </conditionalFormatting>
  <conditionalFormatting sqref="F55 H55 J55 L55 N55 P55 R55 T55 V55 X55 Z55 AB55">
    <cfRule type="top10" dxfId="735" priority="117" rank="1"/>
    <cfRule type="top10" dxfId="734" priority="118" bottom="1" rank="1"/>
  </conditionalFormatting>
  <conditionalFormatting sqref="F56 H56 J56 L56 N56 P56 R56 T56 V56 X56 Z56 AB56">
    <cfRule type="top10" dxfId="733" priority="115" rank="1"/>
    <cfRule type="top10" dxfId="732" priority="116" bottom="1" rank="1"/>
  </conditionalFormatting>
  <conditionalFormatting sqref="F57 H57 J57 L57 N57 P57 R57 T57 V57 X57 Z57 AB57">
    <cfRule type="top10" dxfId="731" priority="113" rank="1"/>
    <cfRule type="top10" dxfId="730" priority="114" bottom="1" rank="1"/>
  </conditionalFormatting>
  <conditionalFormatting sqref="F58 H58 J58 L58 N58 P58 R58 T58 V58 X58 Z58 AB58">
    <cfRule type="top10" dxfId="729" priority="111" rank="1"/>
    <cfRule type="top10" dxfId="728" priority="112" bottom="1" rank="1"/>
  </conditionalFormatting>
  <conditionalFormatting sqref="F59 H59 J59 L59 N59 P59 R59 T59 V59 X59 Z59 AB59">
    <cfRule type="top10" dxfId="727" priority="109" rank="1"/>
    <cfRule type="top10" dxfId="726" priority="110" bottom="1" rank="1"/>
  </conditionalFormatting>
  <conditionalFormatting sqref="F60 H60 J60 L60 N60 P60 R60 T60 V60 X60 Z60 AB60">
    <cfRule type="top10" dxfId="725" priority="107" rank="1"/>
    <cfRule type="top10" dxfId="724" priority="108" bottom="1" rank="1"/>
  </conditionalFormatting>
  <conditionalFormatting sqref="F61 H61 J61 L61 N61 P61 R61 T61 V61 X61 Z61 AB61">
    <cfRule type="top10" dxfId="723" priority="105" rank="1"/>
    <cfRule type="top10" dxfId="722" priority="106" bottom="1" rank="1"/>
  </conditionalFormatting>
  <conditionalFormatting sqref="F65 H65 J65 L65 N65 P65 R65 T65 V65 X65 Z65 AB65">
    <cfRule type="top10" dxfId="721" priority="103" rank="1"/>
    <cfRule type="top10" dxfId="720" priority="104" bottom="1" rank="1"/>
  </conditionalFormatting>
  <conditionalFormatting sqref="F66 H66 J66 L66 N66 P66 R66 T66 V66 X66 Z66 AB66">
    <cfRule type="top10" dxfId="719" priority="101" rank="1"/>
    <cfRule type="top10" dxfId="718" priority="102" bottom="1" rank="1"/>
  </conditionalFormatting>
  <conditionalFormatting sqref="F67 H67 J67 L67 N67 P67 R67 T67 V67 X67 Z67 AB67">
    <cfRule type="top10" dxfId="717" priority="99" rank="1"/>
    <cfRule type="top10" dxfId="716" priority="100" bottom="1" rank="1"/>
  </conditionalFormatting>
  <conditionalFormatting sqref="F68 H68 J68 L68 N68 P68 R68 T68 V68 X68 Z68 AB68">
    <cfRule type="top10" dxfId="715" priority="97" rank="1"/>
    <cfRule type="top10" dxfId="714" priority="98" bottom="1" rank="1"/>
  </conditionalFormatting>
  <conditionalFormatting sqref="F69 H69 J69 L69 N69 P69 R69 T69 V69 X69 Z69 AB69">
    <cfRule type="top10" dxfId="713" priority="95" rank="1"/>
    <cfRule type="top10" dxfId="712" priority="96" bottom="1" rank="1"/>
  </conditionalFormatting>
  <conditionalFormatting sqref="F70 H70 J70 L70 N70 P70 R70 T70 V70 X70 Z70 AB70">
    <cfRule type="top10" dxfId="711" priority="93" rank="1"/>
    <cfRule type="top10" dxfId="710" priority="94" bottom="1" rank="1"/>
  </conditionalFormatting>
  <conditionalFormatting sqref="F71 H71 J71 L71 N71 P71 R71 T71 V71 X71 Z71 AB71">
    <cfRule type="top10" dxfId="709" priority="91" rank="1"/>
    <cfRule type="top10" dxfId="708" priority="92" bottom="1" rank="1"/>
  </conditionalFormatting>
  <conditionalFormatting sqref="F72 H72 J72 L72 N72 P72 R72 T72 V72 X72 Z72 AB72">
    <cfRule type="top10" dxfId="707" priority="89" rank="1"/>
    <cfRule type="top10" dxfId="706" priority="90" bottom="1" rank="1"/>
  </conditionalFormatting>
  <conditionalFormatting sqref="F73 H73 J73 L73 N73 P73 R73 T73 V73 X73 Z73 AB73">
    <cfRule type="top10" dxfId="705" priority="87" rank="1"/>
    <cfRule type="top10" dxfId="704" priority="88" bottom="1" rank="1"/>
  </conditionalFormatting>
  <conditionalFormatting sqref="F74 H74 J74 L74 N74 P74 R74 T74 V74 X74 Z74 AB74">
    <cfRule type="top10" dxfId="703" priority="85" rank="1"/>
    <cfRule type="top10" dxfId="702" priority="86" bottom="1" rank="1"/>
  </conditionalFormatting>
  <conditionalFormatting sqref="F76 H76 J76 L76 N76 P76 R76 T76 V76 X76 Z76 AB76">
    <cfRule type="top10" dxfId="701" priority="83" rank="1"/>
    <cfRule type="top10" dxfId="700" priority="84" bottom="1" rank="1"/>
  </conditionalFormatting>
  <conditionalFormatting sqref="F75 H75 J75 L75 N75 P75 R75 T75 V75 X75 Z75 AB75">
    <cfRule type="top10" dxfId="699" priority="81" rank="1"/>
    <cfRule type="top10" dxfId="698" priority="82" bottom="1" rank="1"/>
  </conditionalFormatting>
  <conditionalFormatting sqref="F77 H77 J77 L77 N77 P77 R77 T77 V77 X77 Z77 AB77">
    <cfRule type="top10" dxfId="697" priority="79" rank="1"/>
    <cfRule type="top10" dxfId="696" priority="80" bottom="1" rank="1"/>
  </conditionalFormatting>
  <conditionalFormatting sqref="F78 H78 J78 L78 N78 P78 R78 T78 V78 X78 Z78 AB78">
    <cfRule type="top10" dxfId="695" priority="77" rank="1"/>
    <cfRule type="top10" dxfId="694" priority="78" bottom="1" rank="1"/>
  </conditionalFormatting>
  <conditionalFormatting sqref="F79 H79 J79 L79 N79 P79 R79 T79 V79 X79 Z79 AB79">
    <cfRule type="top10" dxfId="693" priority="75" rank="1"/>
    <cfRule type="top10" dxfId="692" priority="76" bottom="1" rank="1"/>
  </conditionalFormatting>
  <conditionalFormatting sqref="F80 H80 J80 L80 N80 P80 R80 T80 V80 X80 Z80 AB80">
    <cfRule type="top10" dxfId="691" priority="73" rank="1"/>
    <cfRule type="top10" dxfId="690" priority="74" bottom="1" rank="1"/>
  </conditionalFormatting>
  <conditionalFormatting sqref="F81 H81 J81 L81 N81 P81 R81 T81 V81 X81 Z81 AB81">
    <cfRule type="top10" dxfId="689" priority="71" rank="1"/>
    <cfRule type="top10" dxfId="688" priority="72" bottom="1" rank="1"/>
  </conditionalFormatting>
  <conditionalFormatting sqref="F82 H82 J82 L82 N82 P82 R82 T82 V82 X82 Z82 AB82">
    <cfRule type="top10" dxfId="687" priority="69" rank="1"/>
    <cfRule type="top10" dxfId="686" priority="70" bottom="1" rank="1"/>
  </conditionalFormatting>
  <conditionalFormatting sqref="F83 H83 J83 L83 N83 P83 R83 T83 V83 X83 Z83 AB83">
    <cfRule type="top10" dxfId="685" priority="67" rank="1"/>
    <cfRule type="top10" dxfId="684" priority="68" bottom="1" rank="1"/>
  </conditionalFormatting>
  <conditionalFormatting sqref="F84 H84 J84 L84 N84 P84 R84 T84 V84 X84 Z84 AB84">
    <cfRule type="top10" dxfId="683" priority="65" rank="1"/>
    <cfRule type="top10" dxfId="682" priority="66" bottom="1" rank="1"/>
  </conditionalFormatting>
  <conditionalFormatting sqref="F85 H85 J85 L85 N85 P85 R85 T85 V85 X85 Z85 AB85">
    <cfRule type="top10" dxfId="681" priority="63" rank="1"/>
    <cfRule type="top10" dxfId="680" priority="64" bottom="1" rank="1"/>
  </conditionalFormatting>
  <conditionalFormatting sqref="F86 H86 J86 L86 N86 P86 R86 T86 V86 X86 Z86 AB86">
    <cfRule type="top10" dxfId="679" priority="61" rank="1"/>
    <cfRule type="top10" dxfId="678" priority="62" bottom="1" rank="1"/>
  </conditionalFormatting>
  <conditionalFormatting sqref="F87 H87 J87 L87 N87 P87 R87 T87 V87 X87 Z87 AB87">
    <cfRule type="top10" dxfId="677" priority="59" rank="1"/>
    <cfRule type="top10" dxfId="676" priority="60" bottom="1" rank="1"/>
  </conditionalFormatting>
  <conditionalFormatting sqref="F88 H88 J88 L88 N88 P88 R88 T88 V88 X88 Z88 AB88">
    <cfRule type="top10" dxfId="675" priority="57" rank="1"/>
    <cfRule type="top10" dxfId="674" priority="58" bottom="1" rank="1"/>
  </conditionalFormatting>
  <conditionalFormatting sqref="F89 H89 J89 L89 N89 P89 R89 T89 V89 X89 Z89 AB89">
    <cfRule type="top10" dxfId="673" priority="55" rank="1"/>
    <cfRule type="top10" dxfId="672" priority="56" bottom="1" rank="1"/>
  </conditionalFormatting>
  <conditionalFormatting sqref="F90 H90 J90 L90 N90 P90 R90 T90 V90 X90 Z90 AB90">
    <cfRule type="top10" dxfId="671" priority="53" rank="1"/>
    <cfRule type="top10" dxfId="670" priority="54" bottom="1" rank="1"/>
  </conditionalFormatting>
  <conditionalFormatting sqref="F91 H91 J91 L91 N91 P91 R91 T91 V91 X91 Z91 AB91">
    <cfRule type="top10" dxfId="669" priority="51" rank="1"/>
    <cfRule type="top10" dxfId="668" priority="52" bottom="1" rank="1"/>
  </conditionalFormatting>
  <conditionalFormatting sqref="F92 H92 J92 L92 N92 P92 R92 T92 V92 X92 Z92 AB92">
    <cfRule type="top10" dxfId="667" priority="49" rank="1"/>
    <cfRule type="top10" dxfId="666" priority="50" bottom="1" rank="1"/>
  </conditionalFormatting>
  <conditionalFormatting sqref="F93 H93 J93 L93 N93 P93 R93 T93 V93 X93 Z93 AB93">
    <cfRule type="top10" dxfId="665" priority="47" rank="1"/>
    <cfRule type="top10" dxfId="664" priority="48" bottom="1" rank="1"/>
  </conditionalFormatting>
  <conditionalFormatting sqref="F94 H94 J94 L94 N94 P94 R94 T94 V94 X94 Z94 AB94">
    <cfRule type="top10" dxfId="663" priority="45" rank="1"/>
    <cfRule type="top10" dxfId="662" priority="46" bottom="1" rank="1"/>
  </conditionalFormatting>
  <conditionalFormatting sqref="F95 H95 J95 L95 N95 P95 R95 T95 V95 X95 Z95 AB95">
    <cfRule type="top10" dxfId="661" priority="43" rank="1"/>
    <cfRule type="top10" dxfId="660" priority="44" bottom="1" rank="1"/>
  </conditionalFormatting>
  <conditionalFormatting sqref="F96 H96 J96 L96 N96 P96 R96 T96 V96 X96 Z96 AB96">
    <cfRule type="top10" dxfId="659" priority="41" rank="1"/>
    <cfRule type="top10" dxfId="658" priority="42" bottom="1" rank="1"/>
  </conditionalFormatting>
  <conditionalFormatting sqref="F97 H97 J97 L97 N97 P97 R97 T97 V97 X97 Z97 AB97">
    <cfRule type="top10" dxfId="657" priority="39" rank="1"/>
    <cfRule type="top10" dxfId="656" priority="40" bottom="1" rank="1"/>
  </conditionalFormatting>
  <conditionalFormatting sqref="F98 H98 J98 L98 N98 P98 R98 T98 V98 X98 Z98 AB98">
    <cfRule type="top10" dxfId="655" priority="37" rank="1"/>
    <cfRule type="top10" dxfId="654" priority="38" bottom="1" rank="1"/>
  </conditionalFormatting>
  <conditionalFormatting sqref="F99 H99 J99 L99 N99 P99 R99 T99 V99 X99 Z99 AB99">
    <cfRule type="top10" dxfId="653" priority="35" rank="1"/>
    <cfRule type="top10" dxfId="652" priority="36" bottom="1" rank="1"/>
  </conditionalFormatting>
  <conditionalFormatting sqref="F100 H100 J100 L100 N100 P100 R100 T100 V100 X100 Z100 AB100">
    <cfRule type="top10" dxfId="651" priority="33" rank="1"/>
    <cfRule type="top10" dxfId="650" priority="34" bottom="1" rank="1"/>
  </conditionalFormatting>
  <conditionalFormatting sqref="F101 H101 J101 L101 N101 P101 R101 T101 V101 X101 Z101 AB101">
    <cfRule type="top10" dxfId="649" priority="31" rank="1"/>
    <cfRule type="top10" dxfId="648" priority="32" bottom="1" rank="1"/>
  </conditionalFormatting>
  <conditionalFormatting sqref="F102 H102 J102 L102 N102 P102 R102 T102 V102 X102 Z102 AB102">
    <cfRule type="top10" dxfId="647" priority="29" rank="1"/>
    <cfRule type="top10" dxfId="646" priority="30" bottom="1" rank="1"/>
  </conditionalFormatting>
  <conditionalFormatting sqref="F103 H103 J103 L103 N103 P103 R103 T103 V103 X103 Z103 AB103">
    <cfRule type="top10" dxfId="645" priority="27" rank="1"/>
    <cfRule type="top10" dxfId="644" priority="28" bottom="1" rank="1"/>
  </conditionalFormatting>
  <conditionalFormatting sqref="F104 H104 J104 L104 N104 P104 R104 T104 V104 X104 Z104 AB104">
    <cfRule type="top10" dxfId="643" priority="25" rank="1"/>
    <cfRule type="top10" dxfId="642" priority="26" bottom="1" rank="1"/>
  </conditionalFormatting>
  <conditionalFormatting sqref="F105 H105 J105 L105 N105 P105 R105 T105 V105 X105 Z105 AB105">
    <cfRule type="top10" dxfId="641" priority="23" rank="1"/>
    <cfRule type="top10" dxfId="640" priority="24" bottom="1" rank="1"/>
  </conditionalFormatting>
  <conditionalFormatting sqref="F106 H106 J106 L106 N106 P106 R106 T106 V106 X106 Z106 AB106">
    <cfRule type="top10" dxfId="639" priority="21" rank="1"/>
    <cfRule type="top10" dxfId="638" priority="22" bottom="1" rank="1"/>
  </conditionalFormatting>
  <conditionalFormatting sqref="F107 H107 J107 L107 N107 P107 R107 T107 V107 X107 Z107 AB107">
    <cfRule type="top10" dxfId="637" priority="19" rank="1"/>
    <cfRule type="top10" dxfId="636" priority="20" bottom="1" rank="1"/>
  </conditionalFormatting>
  <conditionalFormatting sqref="F108 H108 J108 L108 N108 P108 R108 T108 V108 X108 Z108 AB108">
    <cfRule type="top10" dxfId="635" priority="17" rank="1"/>
    <cfRule type="top10" dxfId="634" priority="18" bottom="1" rank="1"/>
  </conditionalFormatting>
  <conditionalFormatting sqref="F109 H109 J109 L109 N109 P109 R109 T109 V109 X109 Z109 AB109">
    <cfRule type="top10" dxfId="633" priority="15" rank="1"/>
    <cfRule type="top10" dxfId="632" priority="16" bottom="1" rank="1"/>
  </conditionalFormatting>
  <conditionalFormatting sqref="F110 H110 J110 L110 N110 P110 R110 T110 V110 X110 Z110 AB110">
    <cfRule type="top10" dxfId="631" priority="13" rank="1"/>
    <cfRule type="top10" dxfId="630" priority="14" bottom="1" rank="1"/>
  </conditionalFormatting>
  <conditionalFormatting sqref="F111 H111 J111 L111 N111 P111 R111 T111 V111 X111 Z111 AB111">
    <cfRule type="top10" dxfId="629" priority="11" rank="1"/>
    <cfRule type="top10" dxfId="628" priority="12" bottom="1" rank="1"/>
  </conditionalFormatting>
  <conditionalFormatting sqref="F112 H112 J112 L112 N112 P112 R112 T112 V112 X112 Z112 AB112">
    <cfRule type="top10" dxfId="627" priority="9" rank="1"/>
    <cfRule type="top10" dxfId="626" priority="10" bottom="1" rank="1"/>
  </conditionalFormatting>
  <conditionalFormatting sqref="F113 H113 J113 L113 N113 P113 R113 T113 V113 X113 Z113 AB113">
    <cfRule type="top10" dxfId="625" priority="7" rank="1"/>
    <cfRule type="top10" dxfId="624" priority="8" bottom="1" rank="1"/>
  </conditionalFormatting>
  <conditionalFormatting sqref="F114 H114 J114 L114 N114 P114 R114 T114 V114 X114 Z114 AB114">
    <cfRule type="top10" dxfId="623" priority="5" rank="1"/>
    <cfRule type="top10" dxfId="622" priority="6" bottom="1" rank="1"/>
  </conditionalFormatting>
  <conditionalFormatting sqref="F115 H115 J115 L115 N115 P115 R115 T115 V115 X115 Z115 AB115">
    <cfRule type="top10" dxfId="621" priority="3" rank="1"/>
    <cfRule type="top10" dxfId="620" priority="4" bottom="1" rank="1"/>
  </conditionalFormatting>
  <conditionalFormatting sqref="F116 H116 J116 L116 N116 P116 R116 T116 V116 X116 Z116 AB116">
    <cfRule type="top10" dxfId="619" priority="1" rank="1"/>
    <cfRule type="top10" dxfId="618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1736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42830</v>
      </c>
      <c r="H3" s="127" t="s">
        <v>151</v>
      </c>
      <c r="I3" s="79">
        <v>42865</v>
      </c>
      <c r="J3" s="127" t="s">
        <v>151</v>
      </c>
      <c r="K3" s="79">
        <v>42900</v>
      </c>
      <c r="L3" s="127" t="s">
        <v>151</v>
      </c>
      <c r="M3" s="79">
        <v>42921</v>
      </c>
      <c r="N3" s="127" t="s">
        <v>151</v>
      </c>
      <c r="O3" s="79">
        <v>42948</v>
      </c>
      <c r="P3" s="127" t="s">
        <v>151</v>
      </c>
      <c r="Q3" s="79">
        <v>42979</v>
      </c>
      <c r="R3" s="127" t="s">
        <v>151</v>
      </c>
      <c r="S3" s="80">
        <v>43009</v>
      </c>
      <c r="T3" s="127" t="s">
        <v>151</v>
      </c>
      <c r="U3" s="80">
        <v>43040</v>
      </c>
      <c r="V3" s="127" t="s">
        <v>151</v>
      </c>
      <c r="W3" s="80">
        <v>43087</v>
      </c>
      <c r="X3" s="127" t="s">
        <v>151</v>
      </c>
      <c r="Y3" s="80">
        <v>43101</v>
      </c>
      <c r="Z3" s="127" t="s">
        <v>151</v>
      </c>
      <c r="AA3" s="80">
        <v>43132</v>
      </c>
      <c r="AB3" s="127" t="s">
        <v>151</v>
      </c>
      <c r="AC3" s="80">
        <v>43160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1737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1737</v>
      </c>
      <c r="AH5" s="1005"/>
      <c r="AI5" s="1006" t="s">
        <v>220</v>
      </c>
      <c r="AJ5" s="1005"/>
      <c r="AK5" s="1006" t="s">
        <v>220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1737</v>
      </c>
      <c r="AH6" s="1005"/>
      <c r="AI6" s="1006" t="s">
        <v>1737</v>
      </c>
      <c r="AJ6" s="1005"/>
      <c r="AK6" s="1006" t="s">
        <v>220</v>
      </c>
      <c r="AL6" s="1005"/>
      <c r="AM6" s="103" t="s">
        <v>1737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1738</v>
      </c>
      <c r="E8" s="30" t="s">
        <v>1739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1" t="s">
        <v>9</v>
      </c>
      <c r="B11" s="325">
        <v>1</v>
      </c>
      <c r="C11" s="39"/>
      <c r="D11" s="934" t="s">
        <v>10</v>
      </c>
      <c r="E11" s="935" t="s">
        <v>205</v>
      </c>
      <c r="F11" s="879">
        <f>IFERROR(LOOKUP(10^10,RIGHT(G11,COLUMN(11:11))*1),"")</f>
        <v>150</v>
      </c>
      <c r="G11" s="332">
        <v>150</v>
      </c>
      <c r="H11" s="879">
        <f>IFERROR(LOOKUP(10^10,RIGHT(I11,COLUMN(11:11))*1),"")</f>
        <v>580</v>
      </c>
      <c r="I11" s="332">
        <v>580</v>
      </c>
      <c r="J11" s="878">
        <f>IFERROR(LOOKUP(10^10,RIGHT(K11,COLUMN(11:11))*1),"")</f>
        <v>110</v>
      </c>
      <c r="K11" s="880">
        <v>110</v>
      </c>
      <c r="L11" s="881">
        <f>IFERROR(LOOKUP(10^10,RIGHT(M11,COLUMN(11:11))*1),"")</f>
        <v>960</v>
      </c>
      <c r="M11" s="880">
        <v>960</v>
      </c>
      <c r="N11" s="879">
        <f>IFERROR(LOOKUP(10^10,RIGHT(O11,COLUMN(11:11))*1),"")</f>
        <v>290</v>
      </c>
      <c r="O11" s="880">
        <v>290</v>
      </c>
      <c r="P11" s="879">
        <f>IFERROR(LOOKUP(10^10,RIGHT(Q11,COLUMN(11:11))*1),"")</f>
        <v>160</v>
      </c>
      <c r="Q11" s="880">
        <v>160</v>
      </c>
      <c r="R11" s="879">
        <f>IFERROR(LOOKUP(10^10,RIGHT(S11,COLUMN(11:11))*1),"")</f>
        <v>220</v>
      </c>
      <c r="S11" s="882">
        <v>220</v>
      </c>
      <c r="T11" s="879">
        <f>IFERROR(LOOKUP(10^10,RIGHT(U11,COLUMN(11:11))*1),"")</f>
        <v>120</v>
      </c>
      <c r="U11" s="882">
        <v>120</v>
      </c>
      <c r="V11" s="879">
        <f>IFERROR(LOOKUP(10^10,RIGHT(W11,COLUMN(11:11))*1),"")</f>
        <v>680</v>
      </c>
      <c r="W11" s="882">
        <v>680</v>
      </c>
      <c r="X11" s="879">
        <f>IFERROR(LOOKUP(10^10,RIGHT(Y11,COLUMN(11:11))*1),"")</f>
        <v>690</v>
      </c>
      <c r="Y11" s="882">
        <v>690</v>
      </c>
      <c r="Z11" s="879">
        <f>IFERROR(LOOKUP(10^10,RIGHT(AA11,COLUMN(11:11))*1),"")</f>
        <v>320</v>
      </c>
      <c r="AA11" s="882">
        <v>320</v>
      </c>
      <c r="AB11" s="879">
        <f>IFERROR(LOOKUP(10^10,RIGHT(AC11,COLUMN(11:11))*1),"")</f>
        <v>160</v>
      </c>
      <c r="AC11" s="882">
        <v>160</v>
      </c>
      <c r="AD11" s="93">
        <f ca="1">OFFSET(L11,0,1)</f>
        <v>960</v>
      </c>
      <c r="AE11" s="94">
        <f ca="1">OFFSET(J11,0,1)</f>
        <v>110</v>
      </c>
      <c r="AF11" s="156">
        <f>AVERAGE(F11:AC11)</f>
        <v>370</v>
      </c>
      <c r="AG11" s="1009">
        <f ca="1">AD11</f>
        <v>960</v>
      </c>
      <c r="AH11" s="1010"/>
      <c r="AI11" s="1011">
        <f ca="1">AE11</f>
        <v>110</v>
      </c>
      <c r="AJ11" s="1010"/>
      <c r="AK11" s="1114">
        <f>AF11</f>
        <v>370</v>
      </c>
      <c r="AL11" s="1115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2"/>
      <c r="B12" s="328">
        <v>2</v>
      </c>
      <c r="C12" s="343"/>
      <c r="D12" s="70" t="s">
        <v>219</v>
      </c>
      <c r="E12" s="71" t="s">
        <v>220</v>
      </c>
      <c r="F12" s="879">
        <f>COUNTA(G12)</f>
        <v>1</v>
      </c>
      <c r="G12" s="332" t="s">
        <v>1740</v>
      </c>
      <c r="H12" s="879">
        <f>COUNTA(I12)</f>
        <v>1</v>
      </c>
      <c r="I12" s="332" t="s">
        <v>1741</v>
      </c>
      <c r="J12" s="879">
        <f>COUNTA(K12)</f>
        <v>1</v>
      </c>
      <c r="K12" s="332" t="s">
        <v>754</v>
      </c>
      <c r="L12" s="879">
        <f>COUNTA(M12)</f>
        <v>1</v>
      </c>
      <c r="M12" s="332" t="s">
        <v>1740</v>
      </c>
      <c r="N12" s="879">
        <f>COUNTA(O12)</f>
        <v>1</v>
      </c>
      <c r="O12" s="332" t="s">
        <v>1740</v>
      </c>
      <c r="P12" s="879">
        <f>COUNTA(Q12)</f>
        <v>1</v>
      </c>
      <c r="Q12" s="332" t="s">
        <v>1740</v>
      </c>
      <c r="R12" s="879">
        <f>COUNTA(S12)</f>
        <v>1</v>
      </c>
      <c r="S12" s="332" t="s">
        <v>754</v>
      </c>
      <c r="T12" s="879">
        <f>COUNTA(U12)</f>
        <v>1</v>
      </c>
      <c r="U12" s="332" t="s">
        <v>1742</v>
      </c>
      <c r="V12" s="879">
        <f>COUNTA(W12)</f>
        <v>1</v>
      </c>
      <c r="W12" s="332" t="s">
        <v>754</v>
      </c>
      <c r="X12" s="879">
        <f>COUNTA(Y12)</f>
        <v>1</v>
      </c>
      <c r="Y12" s="332" t="s">
        <v>754</v>
      </c>
      <c r="Z12" s="879">
        <f>COUNTA(AA12)</f>
        <v>1</v>
      </c>
      <c r="AA12" s="332" t="s">
        <v>754</v>
      </c>
      <c r="AB12" s="879">
        <f>COUNTA(AC12)</f>
        <v>1</v>
      </c>
      <c r="AC12" s="332" t="s">
        <v>754</v>
      </c>
      <c r="AD12" s="75" t="s">
        <v>220</v>
      </c>
      <c r="AE12" s="76" t="s">
        <v>122</v>
      </c>
      <c r="AF12" s="76" t="s">
        <v>220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1446</v>
      </c>
      <c r="J13" s="885" t="str">
        <f t="shared" ref="J13:J61" si="3">IFERROR(LOOKUP(10^10,RIGHT(K13,COLUMN(13:13))*1),"")</f>
        <v/>
      </c>
      <c r="K13" s="886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6" t="s">
        <v>122</v>
      </c>
      <c r="P13" s="885" t="str">
        <f t="shared" ref="P13:P61" si="6">IFERROR(LOOKUP(10^10,RIGHT(Q13,COLUMN(13:13))*1),"")</f>
        <v/>
      </c>
      <c r="Q13" s="886" t="s">
        <v>122</v>
      </c>
      <c r="R13" s="885">
        <f t="shared" ref="R13:R61" si="7">IFERROR(LOOKUP(10^10,RIGHT(S13,COLUMN(13:13))*1),"")</f>
        <v>2.9999999999999997E-4</v>
      </c>
      <c r="S13" s="889" t="s">
        <v>129</v>
      </c>
      <c r="T13" s="885" t="str">
        <f t="shared" ref="T13:T61" si="8">IFERROR(LOOKUP(10^10,RIGHT(U13,COLUMN(13:13))*1),"")</f>
        <v/>
      </c>
      <c r="U13" s="886" t="s">
        <v>122</v>
      </c>
      <c r="V13" s="885" t="str">
        <f t="shared" ref="V13:V61" si="9">IFERROR(LOOKUP(10^10,RIGHT(W13,COLUMN(13:13))*1),"")</f>
        <v/>
      </c>
      <c r="W13" s="886" t="s">
        <v>122</v>
      </c>
      <c r="X13" s="885" t="str">
        <f t="shared" ref="X13:X61" si="10">IFERROR(LOOKUP(10^10,RIGHT(Y13,COLUMN(13:13))*1),"")</f>
        <v/>
      </c>
      <c r="Y13" s="886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6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86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8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86" t="s">
        <v>122</v>
      </c>
      <c r="P14" s="892" t="str">
        <f t="shared" si="6"/>
        <v/>
      </c>
      <c r="Q14" s="886" t="s">
        <v>122</v>
      </c>
      <c r="R14" s="892">
        <f t="shared" si="7"/>
        <v>5.0000000000000002E-5</v>
      </c>
      <c r="S14" s="896" t="s">
        <v>130</v>
      </c>
      <c r="T14" s="892" t="str">
        <f t="shared" si="8"/>
        <v/>
      </c>
      <c r="U14" s="886" t="s">
        <v>122</v>
      </c>
      <c r="V14" s="892" t="str">
        <f t="shared" si="9"/>
        <v/>
      </c>
      <c r="W14" s="886" t="s">
        <v>122</v>
      </c>
      <c r="X14" s="892" t="str">
        <f t="shared" si="10"/>
        <v/>
      </c>
      <c r="Y14" s="88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8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1" t="str">
        <f t="shared" ref="AG14:AG57" ca="1" si="14">AD14</f>
        <v>&lt;0.00005</v>
      </c>
      <c r="AH14" s="1112"/>
      <c r="AI14" s="1113" t="str">
        <f t="shared" ref="AI14:AI61" si="15">AE14</f>
        <v>-</v>
      </c>
      <c r="AJ14" s="1112"/>
      <c r="AK14" s="1113" t="str">
        <f t="shared" ref="AK14:AK61" si="16">AF14</f>
        <v>-</v>
      </c>
      <c r="AL14" s="1112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886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8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886" t="s">
        <v>122</v>
      </c>
      <c r="P15" s="283" t="str">
        <f t="shared" si="6"/>
        <v/>
      </c>
      <c r="Q15" s="886" t="s">
        <v>122</v>
      </c>
      <c r="R15" s="283">
        <f t="shared" si="7"/>
        <v>1E-3</v>
      </c>
      <c r="S15" s="286" t="s">
        <v>131</v>
      </c>
      <c r="T15" s="283" t="str">
        <f t="shared" si="8"/>
        <v/>
      </c>
      <c r="U15" s="886" t="s">
        <v>122</v>
      </c>
      <c r="V15" s="283" t="str">
        <f t="shared" si="9"/>
        <v/>
      </c>
      <c r="W15" s="886" t="s">
        <v>122</v>
      </c>
      <c r="X15" s="283" t="str">
        <f t="shared" si="10"/>
        <v/>
      </c>
      <c r="Y15" s="8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8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886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8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886" t="s">
        <v>122</v>
      </c>
      <c r="P16" s="283" t="str">
        <f t="shared" si="6"/>
        <v/>
      </c>
      <c r="Q16" s="886" t="s">
        <v>122</v>
      </c>
      <c r="R16" s="283">
        <f t="shared" si="7"/>
        <v>1E-3</v>
      </c>
      <c r="S16" s="286" t="s">
        <v>131</v>
      </c>
      <c r="T16" s="283" t="str">
        <f t="shared" si="8"/>
        <v/>
      </c>
      <c r="U16" s="886" t="s">
        <v>122</v>
      </c>
      <c r="V16" s="283" t="str">
        <f t="shared" si="9"/>
        <v/>
      </c>
      <c r="W16" s="886" t="s">
        <v>122</v>
      </c>
      <c r="X16" s="283" t="str">
        <f t="shared" si="10"/>
        <v/>
      </c>
      <c r="Y16" s="8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8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886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886" t="s">
        <v>122</v>
      </c>
      <c r="L17" s="283">
        <f t="shared" si="4"/>
        <v>1E-3</v>
      </c>
      <c r="M17" s="285" t="s">
        <v>131</v>
      </c>
      <c r="N17" s="283" t="str">
        <f t="shared" si="5"/>
        <v/>
      </c>
      <c r="O17" s="886" t="s">
        <v>122</v>
      </c>
      <c r="P17" s="283" t="str">
        <f t="shared" si="6"/>
        <v/>
      </c>
      <c r="Q17" s="886" t="s">
        <v>122</v>
      </c>
      <c r="R17" s="283">
        <f t="shared" si="7"/>
        <v>1E-3</v>
      </c>
      <c r="S17" s="286" t="s">
        <v>131</v>
      </c>
      <c r="T17" s="283" t="str">
        <f t="shared" si="8"/>
        <v/>
      </c>
      <c r="U17" s="886" t="s">
        <v>122</v>
      </c>
      <c r="V17" s="283" t="str">
        <f t="shared" si="9"/>
        <v/>
      </c>
      <c r="W17" s="886" t="s">
        <v>122</v>
      </c>
      <c r="X17" s="283" t="str">
        <f t="shared" si="10"/>
        <v/>
      </c>
      <c r="Y17" s="8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8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4"/>
        <v>&lt;0.001</v>
      </c>
      <c r="AH17" s="1008"/>
      <c r="AI17" s="1084" t="str">
        <f t="shared" si="15"/>
        <v>-</v>
      </c>
      <c r="AJ17" s="1008"/>
      <c r="AK17" s="1084" t="str">
        <f t="shared" si="16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886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8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886" t="s">
        <v>122</v>
      </c>
      <c r="P18" s="283" t="str">
        <f t="shared" si="6"/>
        <v/>
      </c>
      <c r="Q18" s="886" t="s">
        <v>122</v>
      </c>
      <c r="R18" s="283">
        <f t="shared" si="7"/>
        <v>5.0000000000000001E-3</v>
      </c>
      <c r="S18" s="286" t="s">
        <v>132</v>
      </c>
      <c r="T18" s="283" t="str">
        <f t="shared" si="8"/>
        <v/>
      </c>
      <c r="U18" s="886" t="s">
        <v>122</v>
      </c>
      <c r="V18" s="283" t="str">
        <f t="shared" si="9"/>
        <v/>
      </c>
      <c r="W18" s="886" t="s">
        <v>122</v>
      </c>
      <c r="X18" s="283" t="str">
        <f t="shared" si="10"/>
        <v/>
      </c>
      <c r="Y18" s="8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8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886" t="s">
        <v>122</v>
      </c>
      <c r="H19" s="899">
        <f t="shared" si="2"/>
        <v>4.0000000000000001E-3</v>
      </c>
      <c r="I19" s="284" t="s">
        <v>133</v>
      </c>
      <c r="J19" s="283" t="str">
        <f t="shared" si="3"/>
        <v/>
      </c>
      <c r="K19" s="886" t="s">
        <v>122</v>
      </c>
      <c r="L19" s="283">
        <f t="shared" si="4"/>
        <v>4.0000000000000001E-3</v>
      </c>
      <c r="M19" s="285" t="s">
        <v>133</v>
      </c>
      <c r="N19" s="283" t="str">
        <f t="shared" si="5"/>
        <v/>
      </c>
      <c r="O19" s="886" t="s">
        <v>122</v>
      </c>
      <c r="P19" s="283" t="str">
        <f t="shared" si="6"/>
        <v/>
      </c>
      <c r="Q19" s="886" t="s">
        <v>122</v>
      </c>
      <c r="R19" s="283">
        <f t="shared" si="7"/>
        <v>4.0000000000000001E-3</v>
      </c>
      <c r="S19" s="286" t="s">
        <v>133</v>
      </c>
      <c r="T19" s="283" t="str">
        <f t="shared" si="8"/>
        <v/>
      </c>
      <c r="U19" s="886" t="s">
        <v>122</v>
      </c>
      <c r="V19" s="283" t="str">
        <f t="shared" si="9"/>
        <v/>
      </c>
      <c r="W19" s="886" t="s">
        <v>122</v>
      </c>
      <c r="X19" s="283" t="str">
        <f t="shared" si="10"/>
        <v/>
      </c>
      <c r="Y19" s="886" t="s">
        <v>122</v>
      </c>
      <c r="Z19" s="287">
        <f t="shared" si="11"/>
        <v>6.0000000000000001E-3</v>
      </c>
      <c r="AA19" s="286">
        <v>6.0000000000000001E-3</v>
      </c>
      <c r="AB19" s="283" t="str">
        <f t="shared" si="12"/>
        <v/>
      </c>
      <c r="AC19" s="886" t="s">
        <v>122</v>
      </c>
      <c r="AD19" s="182">
        <f ca="1">OFFSET(Z19,0,1)</f>
        <v>6.0000000000000001E-3</v>
      </c>
      <c r="AE19" s="119" t="str">
        <f ca="1">OFFSET(H19,0,1)</f>
        <v>&lt;0.004</v>
      </c>
      <c r="AF19" s="119">
        <f>AVERAGE(F19:AC19)</f>
        <v>4.8000000000000004E-3</v>
      </c>
      <c r="AG19" s="1007">
        <f t="shared" ca="1" si="14"/>
        <v>6.0000000000000001E-3</v>
      </c>
      <c r="AH19" s="1008"/>
      <c r="AI19" s="1084" t="str">
        <f t="shared" ca="1" si="15"/>
        <v>&lt;0.004</v>
      </c>
      <c r="AJ19" s="1008"/>
      <c r="AK19" s="1084">
        <f t="shared" si="16"/>
        <v>4.8000000000000004E-3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886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8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886" t="s">
        <v>122</v>
      </c>
      <c r="P20" s="283" t="str">
        <f t="shared" si="6"/>
        <v/>
      </c>
      <c r="Q20" s="886" t="s">
        <v>122</v>
      </c>
      <c r="R20" s="283">
        <f t="shared" si="7"/>
        <v>1E-3</v>
      </c>
      <c r="S20" s="286" t="s">
        <v>131</v>
      </c>
      <c r="T20" s="283" t="str">
        <f t="shared" si="8"/>
        <v/>
      </c>
      <c r="U20" s="886" t="s">
        <v>122</v>
      </c>
      <c r="V20" s="283" t="str">
        <f t="shared" si="9"/>
        <v/>
      </c>
      <c r="W20" s="886" t="s">
        <v>122</v>
      </c>
      <c r="X20" s="283" t="str">
        <f t="shared" si="10"/>
        <v/>
      </c>
      <c r="Y20" s="8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8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886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886" t="s">
        <v>122</v>
      </c>
      <c r="L21" s="232">
        <f t="shared" si="4"/>
        <v>0.4</v>
      </c>
      <c r="M21" s="233">
        <v>0.4</v>
      </c>
      <c r="N21" s="230" t="str">
        <f t="shared" si="5"/>
        <v/>
      </c>
      <c r="O21" s="886" t="s">
        <v>122</v>
      </c>
      <c r="P21" s="230" t="str">
        <f t="shared" si="6"/>
        <v/>
      </c>
      <c r="Q21" s="886" t="s">
        <v>122</v>
      </c>
      <c r="R21" s="230">
        <f t="shared" si="7"/>
        <v>0.4</v>
      </c>
      <c r="S21" s="234" t="s">
        <v>224</v>
      </c>
      <c r="T21" s="230" t="str">
        <f t="shared" si="8"/>
        <v/>
      </c>
      <c r="U21" s="886" t="s">
        <v>122</v>
      </c>
      <c r="V21" s="230" t="str">
        <f t="shared" si="9"/>
        <v/>
      </c>
      <c r="W21" s="886" t="s">
        <v>122</v>
      </c>
      <c r="X21" s="230" t="str">
        <f t="shared" si="10"/>
        <v/>
      </c>
      <c r="Y21" s="886" t="s">
        <v>122</v>
      </c>
      <c r="Z21" s="230">
        <f t="shared" si="11"/>
        <v>0.4</v>
      </c>
      <c r="AA21" s="234" t="s">
        <v>224</v>
      </c>
      <c r="AB21" s="230" t="str">
        <f t="shared" si="12"/>
        <v/>
      </c>
      <c r="AC21" s="886" t="s">
        <v>122</v>
      </c>
      <c r="AD21" s="236">
        <f ca="1">OFFSET(L21,0,1)</f>
        <v>0.4</v>
      </c>
      <c r="AE21" s="121" t="str">
        <f ca="1">OFFSET(H21,0,1)</f>
        <v>&lt;0.4</v>
      </c>
      <c r="AF21" s="121">
        <f>AVERAGE(F21:AC21)</f>
        <v>0.4</v>
      </c>
      <c r="AG21" s="1085">
        <f t="shared" ca="1" si="14"/>
        <v>0.4</v>
      </c>
      <c r="AH21" s="1086"/>
      <c r="AI21" s="1087" t="str">
        <f t="shared" ca="1" si="15"/>
        <v>&lt;0.4</v>
      </c>
      <c r="AJ21" s="1086"/>
      <c r="AK21" s="1087">
        <f t="shared" si="16"/>
        <v>0.4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886" t="s">
        <v>122</v>
      </c>
      <c r="H22" s="271">
        <f t="shared" si="2"/>
        <v>0.09</v>
      </c>
      <c r="I22" s="268">
        <v>0.09</v>
      </c>
      <c r="J22" s="269" t="str">
        <f t="shared" si="3"/>
        <v/>
      </c>
      <c r="K22" s="886" t="s">
        <v>122</v>
      </c>
      <c r="L22" s="269">
        <f t="shared" si="4"/>
        <v>0.09</v>
      </c>
      <c r="M22" s="270">
        <v>0.09</v>
      </c>
      <c r="N22" s="269" t="str">
        <f t="shared" si="5"/>
        <v/>
      </c>
      <c r="O22" s="886" t="s">
        <v>122</v>
      </c>
      <c r="P22" s="269" t="str">
        <f t="shared" si="6"/>
        <v/>
      </c>
      <c r="Q22" s="886" t="s">
        <v>122</v>
      </c>
      <c r="R22" s="269">
        <f t="shared" si="7"/>
        <v>0.1</v>
      </c>
      <c r="S22" s="272">
        <v>0.1</v>
      </c>
      <c r="T22" s="269" t="str">
        <f t="shared" si="8"/>
        <v/>
      </c>
      <c r="U22" s="886" t="s">
        <v>122</v>
      </c>
      <c r="V22" s="269" t="str">
        <f t="shared" si="9"/>
        <v/>
      </c>
      <c r="W22" s="886" t="s">
        <v>122</v>
      </c>
      <c r="X22" s="269" t="str">
        <f t="shared" si="10"/>
        <v/>
      </c>
      <c r="Y22" s="886" t="s">
        <v>122</v>
      </c>
      <c r="Z22" s="900">
        <f t="shared" si="11"/>
        <v>0.12</v>
      </c>
      <c r="AA22" s="272">
        <v>0.12</v>
      </c>
      <c r="AB22" s="269" t="str">
        <f t="shared" si="12"/>
        <v/>
      </c>
      <c r="AC22" s="886" t="s">
        <v>122</v>
      </c>
      <c r="AD22" s="194">
        <f ca="1">OFFSET(Z22,0,1)</f>
        <v>0.12</v>
      </c>
      <c r="AE22" s="120">
        <f ca="1">OFFSET(H22,0,1)</f>
        <v>0.09</v>
      </c>
      <c r="AF22" s="120">
        <f>AVERAGE(F22:AC22)</f>
        <v>9.9999999999999992E-2</v>
      </c>
      <c r="AG22" s="1108">
        <f t="shared" ca="1" si="14"/>
        <v>0.12</v>
      </c>
      <c r="AH22" s="1109"/>
      <c r="AI22" s="1110">
        <f ca="1">AE22</f>
        <v>0.09</v>
      </c>
      <c r="AJ22" s="1109"/>
      <c r="AK22" s="1110">
        <f t="shared" si="16"/>
        <v>9.9999999999999992E-2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886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886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886" t="s">
        <v>122</v>
      </c>
      <c r="P23" s="230" t="str">
        <f t="shared" si="6"/>
        <v/>
      </c>
      <c r="Q23" s="886" t="s">
        <v>122</v>
      </c>
      <c r="R23" s="230">
        <f t="shared" si="7"/>
        <v>0.1</v>
      </c>
      <c r="S23" s="234" t="s">
        <v>136</v>
      </c>
      <c r="T23" s="230" t="str">
        <f t="shared" si="8"/>
        <v/>
      </c>
      <c r="U23" s="886" t="s">
        <v>122</v>
      </c>
      <c r="V23" s="230" t="str">
        <f t="shared" si="9"/>
        <v/>
      </c>
      <c r="W23" s="886" t="s">
        <v>122</v>
      </c>
      <c r="X23" s="230" t="str">
        <f t="shared" si="10"/>
        <v/>
      </c>
      <c r="Y23" s="886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886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6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6" t="s">
        <v>122</v>
      </c>
      <c r="P24" s="885" t="str">
        <f t="shared" si="6"/>
        <v/>
      </c>
      <c r="Q24" s="886" t="s">
        <v>122</v>
      </c>
      <c r="R24" s="885">
        <f t="shared" si="7"/>
        <v>2.0000000000000001E-4</v>
      </c>
      <c r="S24" s="889" t="s">
        <v>137</v>
      </c>
      <c r="T24" s="885" t="str">
        <f t="shared" si="8"/>
        <v/>
      </c>
      <c r="U24" s="886" t="s">
        <v>122</v>
      </c>
      <c r="V24" s="885" t="str">
        <f t="shared" si="9"/>
        <v/>
      </c>
      <c r="W24" s="886" t="s">
        <v>122</v>
      </c>
      <c r="X24" s="885" t="str">
        <f t="shared" si="10"/>
        <v/>
      </c>
      <c r="Y24" s="886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6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886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8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886" t="s">
        <v>122</v>
      </c>
      <c r="P25" s="283" t="str">
        <f t="shared" si="6"/>
        <v/>
      </c>
      <c r="Q25" s="886" t="s">
        <v>122</v>
      </c>
      <c r="R25" s="283">
        <f t="shared" si="7"/>
        <v>5.0000000000000001E-3</v>
      </c>
      <c r="S25" s="286" t="s">
        <v>132</v>
      </c>
      <c r="T25" s="283" t="str">
        <f t="shared" si="8"/>
        <v/>
      </c>
      <c r="U25" s="886" t="s">
        <v>122</v>
      </c>
      <c r="V25" s="283" t="str">
        <f t="shared" si="9"/>
        <v/>
      </c>
      <c r="W25" s="886" t="s">
        <v>122</v>
      </c>
      <c r="X25" s="283" t="str">
        <f t="shared" si="10"/>
        <v/>
      </c>
      <c r="Y25" s="8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8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886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8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886" t="s">
        <v>122</v>
      </c>
      <c r="P26" s="283" t="str">
        <f t="shared" si="6"/>
        <v/>
      </c>
      <c r="Q26" s="886" t="s">
        <v>122</v>
      </c>
      <c r="R26" s="283">
        <f t="shared" si="7"/>
        <v>2E-3</v>
      </c>
      <c r="S26" s="286" t="s">
        <v>138</v>
      </c>
      <c r="T26" s="283" t="str">
        <f t="shared" si="8"/>
        <v/>
      </c>
      <c r="U26" s="886" t="s">
        <v>122</v>
      </c>
      <c r="V26" s="283" t="str">
        <f t="shared" si="9"/>
        <v/>
      </c>
      <c r="W26" s="886" t="s">
        <v>122</v>
      </c>
      <c r="X26" s="283" t="str">
        <f t="shared" si="10"/>
        <v/>
      </c>
      <c r="Y26" s="8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8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886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8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886" t="s">
        <v>122</v>
      </c>
      <c r="P27" s="283" t="str">
        <f t="shared" si="6"/>
        <v/>
      </c>
      <c r="Q27" s="886" t="s">
        <v>122</v>
      </c>
      <c r="R27" s="283">
        <f t="shared" si="7"/>
        <v>1E-3</v>
      </c>
      <c r="S27" s="286" t="s">
        <v>131</v>
      </c>
      <c r="T27" s="283" t="str">
        <f t="shared" si="8"/>
        <v/>
      </c>
      <c r="U27" s="886" t="s">
        <v>122</v>
      </c>
      <c r="V27" s="283" t="str">
        <f t="shared" si="9"/>
        <v/>
      </c>
      <c r="W27" s="886" t="s">
        <v>122</v>
      </c>
      <c r="X27" s="283" t="str">
        <f t="shared" si="10"/>
        <v/>
      </c>
      <c r="Y27" s="8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8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886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8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886" t="s">
        <v>122</v>
      </c>
      <c r="P28" s="283" t="str">
        <f t="shared" si="6"/>
        <v/>
      </c>
      <c r="Q28" s="886" t="s">
        <v>122</v>
      </c>
      <c r="R28" s="283">
        <f t="shared" si="7"/>
        <v>1E-3</v>
      </c>
      <c r="S28" s="286" t="s">
        <v>131</v>
      </c>
      <c r="T28" s="283" t="str">
        <f t="shared" si="8"/>
        <v/>
      </c>
      <c r="U28" s="886" t="s">
        <v>122</v>
      </c>
      <c r="V28" s="283" t="str">
        <f t="shared" si="9"/>
        <v/>
      </c>
      <c r="W28" s="886" t="s">
        <v>122</v>
      </c>
      <c r="X28" s="283" t="str">
        <f t="shared" si="10"/>
        <v/>
      </c>
      <c r="Y28" s="8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8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886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8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886" t="s">
        <v>122</v>
      </c>
      <c r="P29" s="283" t="str">
        <f t="shared" si="6"/>
        <v/>
      </c>
      <c r="Q29" s="886" t="s">
        <v>122</v>
      </c>
      <c r="R29" s="283">
        <f t="shared" si="7"/>
        <v>1E-3</v>
      </c>
      <c r="S29" s="286" t="s">
        <v>131</v>
      </c>
      <c r="T29" s="283" t="str">
        <f t="shared" si="8"/>
        <v/>
      </c>
      <c r="U29" s="886" t="s">
        <v>122</v>
      </c>
      <c r="V29" s="283" t="str">
        <f t="shared" si="9"/>
        <v/>
      </c>
      <c r="W29" s="886" t="s">
        <v>122</v>
      </c>
      <c r="X29" s="283" t="str">
        <f t="shared" si="10"/>
        <v/>
      </c>
      <c r="Y29" s="8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8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886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8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886" t="s">
        <v>122</v>
      </c>
      <c r="P30" s="283" t="str">
        <f t="shared" si="6"/>
        <v/>
      </c>
      <c r="Q30" s="886" t="s">
        <v>122</v>
      </c>
      <c r="R30" s="283">
        <f t="shared" si="7"/>
        <v>1E-3</v>
      </c>
      <c r="S30" s="286" t="s">
        <v>131</v>
      </c>
      <c r="T30" s="283" t="str">
        <f t="shared" si="8"/>
        <v/>
      </c>
      <c r="U30" s="886" t="s">
        <v>122</v>
      </c>
      <c r="V30" s="283" t="str">
        <f t="shared" si="9"/>
        <v/>
      </c>
      <c r="W30" s="886" t="s">
        <v>122</v>
      </c>
      <c r="X30" s="283" t="str">
        <f t="shared" si="10"/>
        <v/>
      </c>
      <c r="Y30" s="8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8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886" t="s">
        <v>122</v>
      </c>
      <c r="H31" s="879" t="str">
        <f t="shared" si="2"/>
        <v/>
      </c>
      <c r="I31" s="886" t="s">
        <v>122</v>
      </c>
      <c r="J31" s="879" t="str">
        <f t="shared" si="3"/>
        <v/>
      </c>
      <c r="K31" s="886" t="s">
        <v>122</v>
      </c>
      <c r="L31" s="879" t="str">
        <f t="shared" si="4"/>
        <v/>
      </c>
      <c r="M31" s="886" t="s">
        <v>122</v>
      </c>
      <c r="N31" s="879" t="str">
        <f t="shared" si="5"/>
        <v/>
      </c>
      <c r="O31" s="886" t="s">
        <v>122</v>
      </c>
      <c r="P31" s="879" t="str">
        <f t="shared" si="6"/>
        <v/>
      </c>
      <c r="Q31" s="886" t="s">
        <v>122</v>
      </c>
      <c r="R31" s="879" t="str">
        <f t="shared" si="7"/>
        <v/>
      </c>
      <c r="S31" s="886" t="s">
        <v>122</v>
      </c>
      <c r="T31" s="879" t="str">
        <f t="shared" si="8"/>
        <v/>
      </c>
      <c r="U31" s="886" t="s">
        <v>122</v>
      </c>
      <c r="V31" s="879" t="str">
        <f t="shared" si="9"/>
        <v/>
      </c>
      <c r="W31" s="886" t="s">
        <v>122</v>
      </c>
      <c r="X31" s="879" t="str">
        <f t="shared" si="10"/>
        <v/>
      </c>
      <c r="Y31" s="886" t="s">
        <v>122</v>
      </c>
      <c r="Z31" s="879" t="str">
        <f t="shared" si="11"/>
        <v/>
      </c>
      <c r="AA31" s="886" t="s">
        <v>122</v>
      </c>
      <c r="AB31" s="879" t="str">
        <f t="shared" si="12"/>
        <v/>
      </c>
      <c r="AC31" s="886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886" t="s">
        <v>122</v>
      </c>
      <c r="H32" s="879" t="str">
        <f t="shared" si="2"/>
        <v/>
      </c>
      <c r="I32" s="886" t="s">
        <v>122</v>
      </c>
      <c r="J32" s="879" t="str">
        <f t="shared" si="3"/>
        <v/>
      </c>
      <c r="K32" s="886" t="s">
        <v>122</v>
      </c>
      <c r="L32" s="879" t="str">
        <f t="shared" si="4"/>
        <v/>
      </c>
      <c r="M32" s="886" t="s">
        <v>122</v>
      </c>
      <c r="N32" s="879" t="str">
        <f t="shared" si="5"/>
        <v/>
      </c>
      <c r="O32" s="886" t="s">
        <v>122</v>
      </c>
      <c r="P32" s="879" t="str">
        <f t="shared" si="6"/>
        <v/>
      </c>
      <c r="Q32" s="886" t="s">
        <v>122</v>
      </c>
      <c r="R32" s="879" t="str">
        <f t="shared" si="7"/>
        <v/>
      </c>
      <c r="S32" s="886" t="s">
        <v>122</v>
      </c>
      <c r="T32" s="879" t="str">
        <f t="shared" si="8"/>
        <v/>
      </c>
      <c r="U32" s="886" t="s">
        <v>122</v>
      </c>
      <c r="V32" s="879" t="str">
        <f t="shared" si="9"/>
        <v/>
      </c>
      <c r="W32" s="886" t="s">
        <v>122</v>
      </c>
      <c r="X32" s="879" t="str">
        <f t="shared" si="10"/>
        <v/>
      </c>
      <c r="Y32" s="886" t="s">
        <v>122</v>
      </c>
      <c r="Z32" s="879" t="str">
        <f t="shared" si="11"/>
        <v/>
      </c>
      <c r="AA32" s="886" t="s">
        <v>122</v>
      </c>
      <c r="AB32" s="879" t="str">
        <f t="shared" si="12"/>
        <v/>
      </c>
      <c r="AC32" s="886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886" t="s">
        <v>122</v>
      </c>
      <c r="H33" s="879" t="str">
        <f t="shared" si="2"/>
        <v/>
      </c>
      <c r="I33" s="886" t="s">
        <v>122</v>
      </c>
      <c r="J33" s="879" t="str">
        <f t="shared" si="3"/>
        <v/>
      </c>
      <c r="K33" s="886" t="s">
        <v>122</v>
      </c>
      <c r="L33" s="879" t="str">
        <f t="shared" si="4"/>
        <v/>
      </c>
      <c r="M33" s="886" t="s">
        <v>122</v>
      </c>
      <c r="N33" s="879" t="str">
        <f t="shared" si="5"/>
        <v/>
      </c>
      <c r="O33" s="886" t="s">
        <v>122</v>
      </c>
      <c r="P33" s="879" t="str">
        <f t="shared" si="6"/>
        <v/>
      </c>
      <c r="Q33" s="886" t="s">
        <v>122</v>
      </c>
      <c r="R33" s="879" t="str">
        <f t="shared" si="7"/>
        <v/>
      </c>
      <c r="S33" s="886" t="s">
        <v>122</v>
      </c>
      <c r="T33" s="879" t="str">
        <f t="shared" si="8"/>
        <v/>
      </c>
      <c r="U33" s="886" t="s">
        <v>122</v>
      </c>
      <c r="V33" s="879" t="str">
        <f t="shared" si="9"/>
        <v/>
      </c>
      <c r="W33" s="886" t="s">
        <v>122</v>
      </c>
      <c r="X33" s="879" t="str">
        <f t="shared" si="10"/>
        <v/>
      </c>
      <c r="Y33" s="886" t="s">
        <v>122</v>
      </c>
      <c r="Z33" s="879" t="str">
        <f t="shared" si="11"/>
        <v/>
      </c>
      <c r="AA33" s="886" t="s">
        <v>122</v>
      </c>
      <c r="AB33" s="879" t="str">
        <f t="shared" si="12"/>
        <v/>
      </c>
      <c r="AC33" s="886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886" t="s">
        <v>122</v>
      </c>
      <c r="H34" s="879" t="str">
        <f t="shared" si="2"/>
        <v/>
      </c>
      <c r="I34" s="886" t="s">
        <v>122</v>
      </c>
      <c r="J34" s="879" t="str">
        <f t="shared" si="3"/>
        <v/>
      </c>
      <c r="K34" s="886" t="s">
        <v>122</v>
      </c>
      <c r="L34" s="879" t="str">
        <f t="shared" si="4"/>
        <v/>
      </c>
      <c r="M34" s="886" t="s">
        <v>122</v>
      </c>
      <c r="N34" s="879" t="str">
        <f t="shared" si="5"/>
        <v/>
      </c>
      <c r="O34" s="886" t="s">
        <v>122</v>
      </c>
      <c r="P34" s="879" t="str">
        <f t="shared" si="6"/>
        <v/>
      </c>
      <c r="Q34" s="886" t="s">
        <v>122</v>
      </c>
      <c r="R34" s="879" t="str">
        <f t="shared" si="7"/>
        <v/>
      </c>
      <c r="S34" s="886" t="s">
        <v>122</v>
      </c>
      <c r="T34" s="879" t="str">
        <f t="shared" si="8"/>
        <v/>
      </c>
      <c r="U34" s="886" t="s">
        <v>122</v>
      </c>
      <c r="V34" s="879" t="str">
        <f t="shared" si="9"/>
        <v/>
      </c>
      <c r="W34" s="886" t="s">
        <v>122</v>
      </c>
      <c r="X34" s="879" t="str">
        <f t="shared" si="10"/>
        <v/>
      </c>
      <c r="Y34" s="886" t="s">
        <v>122</v>
      </c>
      <c r="Z34" s="879" t="str">
        <f t="shared" si="11"/>
        <v/>
      </c>
      <c r="AA34" s="886" t="s">
        <v>122</v>
      </c>
      <c r="AB34" s="879" t="str">
        <f t="shared" si="12"/>
        <v/>
      </c>
      <c r="AC34" s="886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886" t="s">
        <v>122</v>
      </c>
      <c r="H35" s="879" t="str">
        <f t="shared" si="2"/>
        <v/>
      </c>
      <c r="I35" s="886" t="s">
        <v>122</v>
      </c>
      <c r="J35" s="879" t="str">
        <f t="shared" si="3"/>
        <v/>
      </c>
      <c r="K35" s="886" t="s">
        <v>122</v>
      </c>
      <c r="L35" s="879" t="str">
        <f t="shared" si="4"/>
        <v/>
      </c>
      <c r="M35" s="886" t="s">
        <v>122</v>
      </c>
      <c r="N35" s="879" t="str">
        <f t="shared" si="5"/>
        <v/>
      </c>
      <c r="O35" s="886" t="s">
        <v>122</v>
      </c>
      <c r="P35" s="879" t="str">
        <f t="shared" si="6"/>
        <v/>
      </c>
      <c r="Q35" s="886" t="s">
        <v>122</v>
      </c>
      <c r="R35" s="879" t="str">
        <f t="shared" si="7"/>
        <v/>
      </c>
      <c r="S35" s="886" t="s">
        <v>122</v>
      </c>
      <c r="T35" s="879" t="str">
        <f t="shared" si="8"/>
        <v/>
      </c>
      <c r="U35" s="886" t="s">
        <v>122</v>
      </c>
      <c r="V35" s="879" t="str">
        <f t="shared" si="9"/>
        <v/>
      </c>
      <c r="W35" s="886" t="s">
        <v>122</v>
      </c>
      <c r="X35" s="879" t="str">
        <f t="shared" si="10"/>
        <v/>
      </c>
      <c r="Y35" s="886" t="s">
        <v>122</v>
      </c>
      <c r="Z35" s="879" t="str">
        <f t="shared" si="11"/>
        <v/>
      </c>
      <c r="AA35" s="886" t="s">
        <v>122</v>
      </c>
      <c r="AB35" s="879" t="str">
        <f t="shared" si="12"/>
        <v/>
      </c>
      <c r="AC35" s="886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886" t="s">
        <v>122</v>
      </c>
      <c r="H36" s="879" t="str">
        <f t="shared" si="2"/>
        <v/>
      </c>
      <c r="I36" s="886" t="s">
        <v>122</v>
      </c>
      <c r="J36" s="879" t="str">
        <f t="shared" si="3"/>
        <v/>
      </c>
      <c r="K36" s="886" t="s">
        <v>122</v>
      </c>
      <c r="L36" s="879" t="str">
        <f t="shared" si="4"/>
        <v/>
      </c>
      <c r="M36" s="886" t="s">
        <v>122</v>
      </c>
      <c r="N36" s="879" t="str">
        <f t="shared" si="5"/>
        <v/>
      </c>
      <c r="O36" s="886" t="s">
        <v>122</v>
      </c>
      <c r="P36" s="879" t="str">
        <f t="shared" si="6"/>
        <v/>
      </c>
      <c r="Q36" s="886" t="s">
        <v>122</v>
      </c>
      <c r="R36" s="879" t="str">
        <f t="shared" si="7"/>
        <v/>
      </c>
      <c r="S36" s="886" t="s">
        <v>122</v>
      </c>
      <c r="T36" s="879" t="str">
        <f t="shared" si="8"/>
        <v/>
      </c>
      <c r="U36" s="886" t="s">
        <v>122</v>
      </c>
      <c r="V36" s="879" t="str">
        <f t="shared" si="9"/>
        <v/>
      </c>
      <c r="W36" s="886" t="s">
        <v>122</v>
      </c>
      <c r="X36" s="879" t="str">
        <f t="shared" si="10"/>
        <v/>
      </c>
      <c r="Y36" s="886" t="s">
        <v>122</v>
      </c>
      <c r="Z36" s="879" t="str">
        <f t="shared" si="11"/>
        <v/>
      </c>
      <c r="AA36" s="886" t="s">
        <v>122</v>
      </c>
      <c r="AB36" s="879" t="str">
        <f t="shared" si="12"/>
        <v/>
      </c>
      <c r="AC36" s="886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886" t="s">
        <v>122</v>
      </c>
      <c r="H37" s="879" t="str">
        <f t="shared" si="2"/>
        <v/>
      </c>
      <c r="I37" s="886" t="s">
        <v>122</v>
      </c>
      <c r="J37" s="879" t="str">
        <f t="shared" si="3"/>
        <v/>
      </c>
      <c r="K37" s="886" t="s">
        <v>122</v>
      </c>
      <c r="L37" s="879" t="str">
        <f t="shared" si="4"/>
        <v/>
      </c>
      <c r="M37" s="886" t="s">
        <v>122</v>
      </c>
      <c r="N37" s="879" t="str">
        <f t="shared" si="5"/>
        <v/>
      </c>
      <c r="O37" s="886" t="s">
        <v>122</v>
      </c>
      <c r="P37" s="879" t="str">
        <f t="shared" si="6"/>
        <v/>
      </c>
      <c r="Q37" s="886" t="s">
        <v>122</v>
      </c>
      <c r="R37" s="879" t="str">
        <f t="shared" si="7"/>
        <v/>
      </c>
      <c r="S37" s="886" t="s">
        <v>122</v>
      </c>
      <c r="T37" s="879" t="str">
        <f t="shared" si="8"/>
        <v/>
      </c>
      <c r="U37" s="886" t="s">
        <v>122</v>
      </c>
      <c r="V37" s="879" t="str">
        <f t="shared" si="9"/>
        <v/>
      </c>
      <c r="W37" s="886" t="s">
        <v>122</v>
      </c>
      <c r="X37" s="879" t="str">
        <f t="shared" si="10"/>
        <v/>
      </c>
      <c r="Y37" s="886" t="s">
        <v>122</v>
      </c>
      <c r="Z37" s="879" t="str">
        <f t="shared" si="11"/>
        <v/>
      </c>
      <c r="AA37" s="886" t="s">
        <v>122</v>
      </c>
      <c r="AB37" s="879" t="str">
        <f t="shared" si="12"/>
        <v/>
      </c>
      <c r="AC37" s="886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886" t="s">
        <v>122</v>
      </c>
      <c r="H38" s="879" t="str">
        <f t="shared" si="2"/>
        <v/>
      </c>
      <c r="I38" s="886" t="s">
        <v>122</v>
      </c>
      <c r="J38" s="879" t="str">
        <f t="shared" si="3"/>
        <v/>
      </c>
      <c r="K38" s="886" t="s">
        <v>122</v>
      </c>
      <c r="L38" s="879" t="str">
        <f t="shared" si="4"/>
        <v/>
      </c>
      <c r="M38" s="886" t="s">
        <v>122</v>
      </c>
      <c r="N38" s="879" t="str">
        <f t="shared" si="5"/>
        <v/>
      </c>
      <c r="O38" s="886" t="s">
        <v>122</v>
      </c>
      <c r="P38" s="879" t="str">
        <f t="shared" si="6"/>
        <v/>
      </c>
      <c r="Q38" s="886" t="s">
        <v>122</v>
      </c>
      <c r="R38" s="879" t="str">
        <f t="shared" si="7"/>
        <v/>
      </c>
      <c r="S38" s="886" t="s">
        <v>122</v>
      </c>
      <c r="T38" s="879" t="str">
        <f t="shared" si="8"/>
        <v/>
      </c>
      <c r="U38" s="886" t="s">
        <v>122</v>
      </c>
      <c r="V38" s="879" t="str">
        <f t="shared" si="9"/>
        <v/>
      </c>
      <c r="W38" s="886" t="s">
        <v>122</v>
      </c>
      <c r="X38" s="879" t="str">
        <f t="shared" si="10"/>
        <v/>
      </c>
      <c r="Y38" s="886" t="s">
        <v>122</v>
      </c>
      <c r="Z38" s="879" t="str">
        <f t="shared" si="11"/>
        <v/>
      </c>
      <c r="AA38" s="886" t="s">
        <v>122</v>
      </c>
      <c r="AB38" s="879" t="str">
        <f t="shared" si="12"/>
        <v/>
      </c>
      <c r="AC38" s="886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886" t="s">
        <v>122</v>
      </c>
      <c r="H39" s="879" t="str">
        <f t="shared" si="2"/>
        <v/>
      </c>
      <c r="I39" s="886" t="s">
        <v>122</v>
      </c>
      <c r="J39" s="879" t="str">
        <f t="shared" si="3"/>
        <v/>
      </c>
      <c r="K39" s="886" t="s">
        <v>122</v>
      </c>
      <c r="L39" s="879" t="str">
        <f t="shared" si="4"/>
        <v/>
      </c>
      <c r="M39" s="886" t="s">
        <v>122</v>
      </c>
      <c r="N39" s="879" t="str">
        <f t="shared" si="5"/>
        <v/>
      </c>
      <c r="O39" s="886" t="s">
        <v>122</v>
      </c>
      <c r="P39" s="879" t="str">
        <f t="shared" si="6"/>
        <v/>
      </c>
      <c r="Q39" s="886" t="s">
        <v>122</v>
      </c>
      <c r="R39" s="879" t="str">
        <f t="shared" si="7"/>
        <v/>
      </c>
      <c r="S39" s="886" t="s">
        <v>122</v>
      </c>
      <c r="T39" s="879" t="str">
        <f t="shared" si="8"/>
        <v/>
      </c>
      <c r="U39" s="886" t="s">
        <v>122</v>
      </c>
      <c r="V39" s="879" t="str">
        <f t="shared" si="9"/>
        <v/>
      </c>
      <c r="W39" s="886" t="s">
        <v>122</v>
      </c>
      <c r="X39" s="879" t="str">
        <f t="shared" si="10"/>
        <v/>
      </c>
      <c r="Y39" s="886" t="s">
        <v>122</v>
      </c>
      <c r="Z39" s="879" t="str">
        <f t="shared" si="11"/>
        <v/>
      </c>
      <c r="AA39" s="886" t="s">
        <v>122</v>
      </c>
      <c r="AB39" s="879" t="str">
        <f t="shared" si="12"/>
        <v/>
      </c>
      <c r="AC39" s="886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886" t="s">
        <v>122</v>
      </c>
      <c r="H40" s="879" t="str">
        <f t="shared" si="2"/>
        <v/>
      </c>
      <c r="I40" s="886" t="s">
        <v>122</v>
      </c>
      <c r="J40" s="879" t="str">
        <f t="shared" si="3"/>
        <v/>
      </c>
      <c r="K40" s="886" t="s">
        <v>122</v>
      </c>
      <c r="L40" s="879" t="str">
        <f t="shared" si="4"/>
        <v/>
      </c>
      <c r="M40" s="886" t="s">
        <v>122</v>
      </c>
      <c r="N40" s="879" t="str">
        <f t="shared" si="5"/>
        <v/>
      </c>
      <c r="O40" s="886" t="s">
        <v>122</v>
      </c>
      <c r="P40" s="879" t="str">
        <f t="shared" si="6"/>
        <v/>
      </c>
      <c r="Q40" s="886" t="s">
        <v>122</v>
      </c>
      <c r="R40" s="879" t="str">
        <f t="shared" si="7"/>
        <v/>
      </c>
      <c r="S40" s="886" t="s">
        <v>122</v>
      </c>
      <c r="T40" s="879" t="str">
        <f t="shared" si="8"/>
        <v/>
      </c>
      <c r="U40" s="886" t="s">
        <v>122</v>
      </c>
      <c r="V40" s="879" t="str">
        <f t="shared" si="9"/>
        <v/>
      </c>
      <c r="W40" s="886" t="s">
        <v>122</v>
      </c>
      <c r="X40" s="879" t="str">
        <f t="shared" si="10"/>
        <v/>
      </c>
      <c r="Y40" s="886" t="s">
        <v>122</v>
      </c>
      <c r="Z40" s="879" t="str">
        <f t="shared" si="11"/>
        <v/>
      </c>
      <c r="AA40" s="886" t="s">
        <v>122</v>
      </c>
      <c r="AB40" s="879" t="str">
        <f t="shared" si="12"/>
        <v/>
      </c>
      <c r="AC40" s="886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9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886" t="s">
        <v>122</v>
      </c>
      <c r="H41" s="879" t="str">
        <f t="shared" si="2"/>
        <v/>
      </c>
      <c r="I41" s="886" t="s">
        <v>122</v>
      </c>
      <c r="J41" s="879" t="str">
        <f t="shared" si="3"/>
        <v/>
      </c>
      <c r="K41" s="886" t="s">
        <v>122</v>
      </c>
      <c r="L41" s="879" t="str">
        <f t="shared" si="4"/>
        <v/>
      </c>
      <c r="M41" s="886" t="s">
        <v>122</v>
      </c>
      <c r="N41" s="879" t="str">
        <f t="shared" si="5"/>
        <v/>
      </c>
      <c r="O41" s="886" t="s">
        <v>122</v>
      </c>
      <c r="P41" s="879" t="str">
        <f t="shared" si="6"/>
        <v/>
      </c>
      <c r="Q41" s="886" t="s">
        <v>122</v>
      </c>
      <c r="R41" s="879" t="str">
        <f t="shared" si="7"/>
        <v/>
      </c>
      <c r="S41" s="886" t="s">
        <v>122</v>
      </c>
      <c r="T41" s="879" t="str">
        <f t="shared" si="8"/>
        <v/>
      </c>
      <c r="U41" s="886" t="s">
        <v>122</v>
      </c>
      <c r="V41" s="879" t="str">
        <f t="shared" si="9"/>
        <v/>
      </c>
      <c r="W41" s="886" t="s">
        <v>122</v>
      </c>
      <c r="X41" s="879" t="str">
        <f t="shared" si="10"/>
        <v/>
      </c>
      <c r="Y41" s="886" t="s">
        <v>122</v>
      </c>
      <c r="Z41" s="879" t="str">
        <f t="shared" si="11"/>
        <v/>
      </c>
      <c r="AA41" s="886" t="s">
        <v>122</v>
      </c>
      <c r="AB41" s="879" t="str">
        <f t="shared" si="12"/>
        <v/>
      </c>
      <c r="AC41" s="886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886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886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886" t="s">
        <v>122</v>
      </c>
      <c r="P42" s="269" t="str">
        <f t="shared" si="6"/>
        <v/>
      </c>
      <c r="Q42" s="886" t="s">
        <v>122</v>
      </c>
      <c r="R42" s="269">
        <f t="shared" si="7"/>
        <v>0.01</v>
      </c>
      <c r="S42" s="272" t="s">
        <v>139</v>
      </c>
      <c r="T42" s="269" t="str">
        <f t="shared" si="8"/>
        <v/>
      </c>
      <c r="U42" s="886" t="s">
        <v>122</v>
      </c>
      <c r="V42" s="269" t="str">
        <f t="shared" si="9"/>
        <v/>
      </c>
      <c r="W42" s="886" t="s">
        <v>122</v>
      </c>
      <c r="X42" s="269" t="str">
        <f t="shared" si="10"/>
        <v/>
      </c>
      <c r="Y42" s="886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886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0.08</v>
      </c>
      <c r="G43" s="268">
        <v>0.08</v>
      </c>
      <c r="H43" s="269">
        <f t="shared" si="2"/>
        <v>0.12</v>
      </c>
      <c r="I43" s="268">
        <v>0.12</v>
      </c>
      <c r="J43" s="269">
        <f t="shared" si="3"/>
        <v>0.09</v>
      </c>
      <c r="K43" s="270">
        <v>0.09</v>
      </c>
      <c r="L43" s="900">
        <f t="shared" si="4"/>
        <v>0.33</v>
      </c>
      <c r="M43" s="270">
        <v>0.33</v>
      </c>
      <c r="N43" s="269">
        <f t="shared" si="5"/>
        <v>0.1</v>
      </c>
      <c r="O43" s="270">
        <v>0.1</v>
      </c>
      <c r="P43" s="269">
        <f t="shared" si="6"/>
        <v>0.06</v>
      </c>
      <c r="Q43" s="270">
        <v>0.06</v>
      </c>
      <c r="R43" s="271">
        <f t="shared" si="7"/>
        <v>0.05</v>
      </c>
      <c r="S43" s="272">
        <v>0.05</v>
      </c>
      <c r="T43" s="269">
        <f t="shared" si="8"/>
        <v>7.0000000000000007E-2</v>
      </c>
      <c r="U43" s="272">
        <v>7.0000000000000007E-2</v>
      </c>
      <c r="V43" s="269">
        <f t="shared" si="9"/>
        <v>0.16</v>
      </c>
      <c r="W43" s="272">
        <v>0.16</v>
      </c>
      <c r="X43" s="269">
        <f t="shared" si="10"/>
        <v>0.1</v>
      </c>
      <c r="Y43" s="272">
        <v>0.1</v>
      </c>
      <c r="Z43" s="269">
        <f t="shared" si="11"/>
        <v>7.0000000000000007E-2</v>
      </c>
      <c r="AA43" s="272">
        <v>7.0000000000000007E-2</v>
      </c>
      <c r="AB43" s="269">
        <f t="shared" si="12"/>
        <v>0.13</v>
      </c>
      <c r="AC43" s="272">
        <v>0.13</v>
      </c>
      <c r="AD43" s="194">
        <f ca="1">OFFSET(L43,0,1)</f>
        <v>0.33</v>
      </c>
      <c r="AE43" s="120">
        <f ca="1">OFFSET(R43,0,1)</f>
        <v>0.05</v>
      </c>
      <c r="AF43" s="120">
        <f>AVERAGE(F43:AC43)</f>
        <v>0.11333333333333334</v>
      </c>
      <c r="AG43" s="1108">
        <f t="shared" ca="1" si="14"/>
        <v>0.33</v>
      </c>
      <c r="AH43" s="1109"/>
      <c r="AI43" s="1110">
        <f t="shared" ca="1" si="15"/>
        <v>0.05</v>
      </c>
      <c r="AJ43" s="1109"/>
      <c r="AK43" s="1110">
        <f t="shared" si="16"/>
        <v>0.11333333333333334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69">
        <f t="shared" si="1"/>
        <v>0.26</v>
      </c>
      <c r="G44" s="268">
        <v>0.26</v>
      </c>
      <c r="H44" s="269">
        <f t="shared" si="2"/>
        <v>0.31</v>
      </c>
      <c r="I44" s="268">
        <v>0.31</v>
      </c>
      <c r="J44" s="269">
        <f t="shared" si="3"/>
        <v>0.31</v>
      </c>
      <c r="K44" s="270">
        <v>0.31</v>
      </c>
      <c r="L44" s="900">
        <f t="shared" si="4"/>
        <v>0.61</v>
      </c>
      <c r="M44" s="270">
        <v>0.61</v>
      </c>
      <c r="N44" s="269">
        <f t="shared" si="5"/>
        <v>0.32</v>
      </c>
      <c r="O44" s="270">
        <v>0.32</v>
      </c>
      <c r="P44" s="271">
        <f t="shared" si="6"/>
        <v>0.25</v>
      </c>
      <c r="Q44" s="270">
        <v>0.25</v>
      </c>
      <c r="R44" s="269">
        <f t="shared" si="7"/>
        <v>0.28999999999999998</v>
      </c>
      <c r="S44" s="272">
        <v>0.28999999999999998</v>
      </c>
      <c r="T44" s="269">
        <f t="shared" si="8"/>
        <v>0.28000000000000003</v>
      </c>
      <c r="U44" s="272">
        <v>0.28000000000000003</v>
      </c>
      <c r="V44" s="269">
        <f t="shared" si="9"/>
        <v>0.35</v>
      </c>
      <c r="W44" s="272">
        <v>0.35</v>
      </c>
      <c r="X44" s="269">
        <f t="shared" si="10"/>
        <v>0.41</v>
      </c>
      <c r="Y44" s="272">
        <v>0.41</v>
      </c>
      <c r="Z44" s="269">
        <f t="shared" si="11"/>
        <v>0.42</v>
      </c>
      <c r="AA44" s="272">
        <v>0.42</v>
      </c>
      <c r="AB44" s="269">
        <f t="shared" si="12"/>
        <v>0.34</v>
      </c>
      <c r="AC44" s="272">
        <v>0.34</v>
      </c>
      <c r="AD44" s="194">
        <f ca="1">OFFSET(L44,0,1)</f>
        <v>0.61</v>
      </c>
      <c r="AE44" s="120">
        <f ca="1">OFFSET(P44,0,1)</f>
        <v>0.25</v>
      </c>
      <c r="AF44" s="120">
        <f>AVERAGE(F44:AC44)</f>
        <v>0.34583333333333327</v>
      </c>
      <c r="AG44" s="1108">
        <f t="shared" ca="1" si="14"/>
        <v>0.61</v>
      </c>
      <c r="AH44" s="1109"/>
      <c r="AI44" s="1110">
        <f t="shared" ca="1" si="15"/>
        <v>0.25</v>
      </c>
      <c r="AJ44" s="1109"/>
      <c r="AK44" s="1110">
        <f t="shared" si="16"/>
        <v>0.34583333333333327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886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886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886" t="s">
        <v>122</v>
      </c>
      <c r="P45" s="269" t="str">
        <f t="shared" si="6"/>
        <v/>
      </c>
      <c r="Q45" s="886" t="s">
        <v>122</v>
      </c>
      <c r="R45" s="269">
        <f t="shared" si="7"/>
        <v>0.01</v>
      </c>
      <c r="S45" s="272" t="s">
        <v>139</v>
      </c>
      <c r="T45" s="269" t="str">
        <f t="shared" si="8"/>
        <v/>
      </c>
      <c r="U45" s="886" t="s">
        <v>122</v>
      </c>
      <c r="V45" s="269" t="str">
        <f t="shared" si="9"/>
        <v/>
      </c>
      <c r="W45" s="886" t="s">
        <v>122</v>
      </c>
      <c r="X45" s="269" t="str">
        <f t="shared" si="10"/>
        <v/>
      </c>
      <c r="Y45" s="886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886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886" t="s">
        <v>122</v>
      </c>
      <c r="H46" s="230">
        <f t="shared" si="2"/>
        <v>7.1</v>
      </c>
      <c r="I46" s="231">
        <v>7.1</v>
      </c>
      <c r="J46" s="230" t="str">
        <f t="shared" si="3"/>
        <v/>
      </c>
      <c r="K46" s="886" t="s">
        <v>122</v>
      </c>
      <c r="L46" s="235">
        <f t="shared" si="4"/>
        <v>6.4</v>
      </c>
      <c r="M46" s="233">
        <v>6.4</v>
      </c>
      <c r="N46" s="230" t="str">
        <f t="shared" si="5"/>
        <v/>
      </c>
      <c r="O46" s="886" t="s">
        <v>122</v>
      </c>
      <c r="P46" s="230" t="str">
        <f t="shared" si="6"/>
        <v/>
      </c>
      <c r="Q46" s="886" t="s">
        <v>122</v>
      </c>
      <c r="R46" s="230">
        <f t="shared" si="7"/>
        <v>9.3000000000000007</v>
      </c>
      <c r="S46" s="234">
        <v>9.3000000000000007</v>
      </c>
      <c r="T46" s="230" t="str">
        <f t="shared" si="8"/>
        <v/>
      </c>
      <c r="U46" s="886" t="s">
        <v>122</v>
      </c>
      <c r="V46" s="230" t="str">
        <f t="shared" si="9"/>
        <v/>
      </c>
      <c r="W46" s="886" t="s">
        <v>122</v>
      </c>
      <c r="X46" s="230" t="str">
        <f t="shared" si="10"/>
        <v/>
      </c>
      <c r="Y46" s="886" t="s">
        <v>122</v>
      </c>
      <c r="Z46" s="232">
        <f t="shared" si="11"/>
        <v>13.4</v>
      </c>
      <c r="AA46" s="234">
        <v>13.4</v>
      </c>
      <c r="AB46" s="230" t="str">
        <f t="shared" si="12"/>
        <v/>
      </c>
      <c r="AC46" s="886" t="s">
        <v>122</v>
      </c>
      <c r="AD46" s="204">
        <f ca="1">OFFSET(Z46,0,1)</f>
        <v>13.4</v>
      </c>
      <c r="AE46" s="121">
        <f ca="1">OFFSET(L46,0,1)</f>
        <v>6.4</v>
      </c>
      <c r="AF46" s="121">
        <f>AVERAGE(F46:AC46)</f>
        <v>9.0499999999999989</v>
      </c>
      <c r="AG46" s="1085">
        <f t="shared" ca="1" si="14"/>
        <v>13.4</v>
      </c>
      <c r="AH46" s="1086"/>
      <c r="AI46" s="1087">
        <f t="shared" ca="1" si="15"/>
        <v>6.4</v>
      </c>
      <c r="AJ46" s="1086"/>
      <c r="AK46" s="1087">
        <f t="shared" si="16"/>
        <v>9.0499999999999989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283">
        <f t="shared" si="1"/>
        <v>3.1E-2</v>
      </c>
      <c r="G47" s="284">
        <v>3.1E-2</v>
      </c>
      <c r="H47" s="283">
        <f t="shared" si="2"/>
        <v>5.7000000000000002E-2</v>
      </c>
      <c r="I47" s="284">
        <v>5.7000000000000002E-2</v>
      </c>
      <c r="J47" s="283">
        <f t="shared" si="3"/>
        <v>3.2000000000000001E-2</v>
      </c>
      <c r="K47" s="285">
        <v>3.2000000000000001E-2</v>
      </c>
      <c r="L47" s="283">
        <f t="shared" si="4"/>
        <v>6.5000000000000002E-2</v>
      </c>
      <c r="M47" s="285">
        <v>6.5000000000000002E-2</v>
      </c>
      <c r="N47" s="283">
        <f t="shared" si="5"/>
        <v>3.2000000000000001E-2</v>
      </c>
      <c r="O47" s="285">
        <v>3.2000000000000001E-2</v>
      </c>
      <c r="P47" s="283">
        <f t="shared" si="6"/>
        <v>3.3000000000000002E-2</v>
      </c>
      <c r="Q47" s="285">
        <v>3.3000000000000002E-2</v>
      </c>
      <c r="R47" s="899">
        <f t="shared" si="7"/>
        <v>2.4E-2</v>
      </c>
      <c r="S47" s="286">
        <v>2.4E-2</v>
      </c>
      <c r="T47" s="283">
        <f t="shared" si="8"/>
        <v>4.9000000000000002E-2</v>
      </c>
      <c r="U47" s="286">
        <v>4.9000000000000002E-2</v>
      </c>
      <c r="V47" s="283">
        <f t="shared" si="9"/>
        <v>2.7E-2</v>
      </c>
      <c r="W47" s="286">
        <v>2.7E-2</v>
      </c>
      <c r="X47" s="283">
        <f t="shared" si="10"/>
        <v>5.8999999999999997E-2</v>
      </c>
      <c r="Y47" s="286">
        <v>5.8999999999999997E-2</v>
      </c>
      <c r="Z47" s="287">
        <f t="shared" si="11"/>
        <v>0.11</v>
      </c>
      <c r="AA47" s="286">
        <v>0.11</v>
      </c>
      <c r="AB47" s="283">
        <f t="shared" si="12"/>
        <v>6.4000000000000001E-2</v>
      </c>
      <c r="AC47" s="286">
        <v>6.4000000000000001E-2</v>
      </c>
      <c r="AD47" s="182">
        <f ca="1">OFFSET(Z47,0,1)</f>
        <v>0.11</v>
      </c>
      <c r="AE47" s="119">
        <f ca="1">OFFSET(R47,0,1)</f>
        <v>2.4E-2</v>
      </c>
      <c r="AF47" s="119">
        <f>AVERAGE(F47:AC47)</f>
        <v>4.8583333333333346E-2</v>
      </c>
      <c r="AG47" s="1007">
        <f t="shared" ca="1" si="14"/>
        <v>0.11</v>
      </c>
      <c r="AH47" s="1008"/>
      <c r="AI47" s="1084">
        <f t="shared" ca="1" si="15"/>
        <v>2.4E-2</v>
      </c>
      <c r="AJ47" s="1008"/>
      <c r="AK47" s="1084">
        <f t="shared" si="16"/>
        <v>4.8583333333333346E-2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0">
        <f t="shared" si="1"/>
        <v>12.4</v>
      </c>
      <c r="G48" s="231">
        <v>12.4</v>
      </c>
      <c r="H48" s="230">
        <f t="shared" si="2"/>
        <v>10.9</v>
      </c>
      <c r="I48" s="231">
        <v>10.9</v>
      </c>
      <c r="J48" s="230">
        <f t="shared" si="3"/>
        <v>12.2</v>
      </c>
      <c r="K48" s="233">
        <v>12.2</v>
      </c>
      <c r="L48" s="235">
        <f t="shared" si="4"/>
        <v>10.8</v>
      </c>
      <c r="M48" s="233">
        <v>10.8</v>
      </c>
      <c r="N48" s="230">
        <f t="shared" si="5"/>
        <v>14.5</v>
      </c>
      <c r="O48" s="233">
        <v>14.5</v>
      </c>
      <c r="P48" s="230">
        <f t="shared" si="6"/>
        <v>13.1</v>
      </c>
      <c r="Q48" s="233">
        <v>13.1</v>
      </c>
      <c r="R48" s="230">
        <f t="shared" si="7"/>
        <v>13.2</v>
      </c>
      <c r="S48" s="234">
        <v>13.2</v>
      </c>
      <c r="T48" s="230">
        <f t="shared" si="8"/>
        <v>11.8</v>
      </c>
      <c r="U48" s="234">
        <v>11.8</v>
      </c>
      <c r="V48" s="230">
        <f t="shared" si="9"/>
        <v>11.5</v>
      </c>
      <c r="W48" s="234">
        <v>11.5</v>
      </c>
      <c r="X48" s="230">
        <f t="shared" si="10"/>
        <v>20.3</v>
      </c>
      <c r="Y48" s="234">
        <v>20.3</v>
      </c>
      <c r="Z48" s="230">
        <f t="shared" si="11"/>
        <v>20.7</v>
      </c>
      <c r="AA48" s="234">
        <v>20.7</v>
      </c>
      <c r="AB48" s="232">
        <f t="shared" si="12"/>
        <v>23.5</v>
      </c>
      <c r="AC48" s="234">
        <v>23.5</v>
      </c>
      <c r="AD48" s="204">
        <f ca="1">OFFSET(AB48,0,1)</f>
        <v>23.5</v>
      </c>
      <c r="AE48" s="121">
        <f ca="1">OFFSET(L48,0,1)</f>
        <v>10.8</v>
      </c>
      <c r="AF48" s="121">
        <f>AVERAGE(F48:AC48)</f>
        <v>14.574999999999998</v>
      </c>
      <c r="AG48" s="1085">
        <f t="shared" ca="1" si="14"/>
        <v>23.5</v>
      </c>
      <c r="AH48" s="1086"/>
      <c r="AI48" s="1087">
        <f t="shared" ca="1" si="15"/>
        <v>10.8</v>
      </c>
      <c r="AJ48" s="1086"/>
      <c r="AK48" s="1087">
        <f t="shared" si="16"/>
        <v>14.574999999999998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280</v>
      </c>
      <c r="E49" s="1" t="s">
        <v>104</v>
      </c>
      <c r="F49" s="879">
        <f t="shared" si="1"/>
        <v>24</v>
      </c>
      <c r="G49" s="332">
        <v>24</v>
      </c>
      <c r="H49" s="879">
        <f t="shared" si="2"/>
        <v>26</v>
      </c>
      <c r="I49" s="332">
        <v>26</v>
      </c>
      <c r="J49" s="879">
        <f t="shared" si="3"/>
        <v>28</v>
      </c>
      <c r="K49" s="880">
        <v>28</v>
      </c>
      <c r="L49" s="879">
        <f t="shared" si="4"/>
        <v>23</v>
      </c>
      <c r="M49" s="880">
        <v>23</v>
      </c>
      <c r="N49" s="879">
        <f t="shared" si="5"/>
        <v>33</v>
      </c>
      <c r="O49" s="880">
        <v>33</v>
      </c>
      <c r="P49" s="879">
        <f t="shared" si="6"/>
        <v>33</v>
      </c>
      <c r="Q49" s="880">
        <v>33</v>
      </c>
      <c r="R49" s="879">
        <f t="shared" si="7"/>
        <v>32</v>
      </c>
      <c r="S49" s="882">
        <v>32</v>
      </c>
      <c r="T49" s="879">
        <f t="shared" si="8"/>
        <v>32</v>
      </c>
      <c r="U49" s="882">
        <v>32</v>
      </c>
      <c r="V49" s="878">
        <f t="shared" si="9"/>
        <v>20</v>
      </c>
      <c r="W49" s="882">
        <v>20</v>
      </c>
      <c r="X49" s="879">
        <f t="shared" si="10"/>
        <v>32</v>
      </c>
      <c r="Y49" s="882">
        <v>32</v>
      </c>
      <c r="Z49" s="881">
        <f t="shared" si="11"/>
        <v>35</v>
      </c>
      <c r="AA49" s="882">
        <v>35</v>
      </c>
      <c r="AB49" s="879">
        <f t="shared" si="12"/>
        <v>26</v>
      </c>
      <c r="AC49" s="882">
        <v>26</v>
      </c>
      <c r="AD49" s="75">
        <f ca="1">OFFSET(Z49,0,1)</f>
        <v>35</v>
      </c>
      <c r="AE49" s="76">
        <f ca="1">OFFSET(V49,0,1)</f>
        <v>20</v>
      </c>
      <c r="AF49" s="122">
        <f>AVERAGE(F49:AC49)</f>
        <v>28.666666666666668</v>
      </c>
      <c r="AG49" s="1004">
        <f t="shared" ca="1" si="14"/>
        <v>35</v>
      </c>
      <c r="AH49" s="1005"/>
      <c r="AI49" s="1006">
        <f t="shared" ca="1" si="15"/>
        <v>20</v>
      </c>
      <c r="AJ49" s="1005"/>
      <c r="AK49" s="1088">
        <f t="shared" si="16"/>
        <v>28.666666666666668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9">
        <f t="shared" si="1"/>
        <v>73</v>
      </c>
      <c r="G50" s="332">
        <v>73</v>
      </c>
      <c r="H50" s="879">
        <f t="shared" si="2"/>
        <v>80</v>
      </c>
      <c r="I50" s="332">
        <v>80</v>
      </c>
      <c r="J50" s="878">
        <f t="shared" si="3"/>
        <v>69</v>
      </c>
      <c r="K50" s="880">
        <v>69</v>
      </c>
      <c r="L50" s="881">
        <f t="shared" si="4"/>
        <v>104</v>
      </c>
      <c r="M50" s="880">
        <v>104</v>
      </c>
      <c r="N50" s="879">
        <f t="shared" si="5"/>
        <v>92</v>
      </c>
      <c r="O50" s="880">
        <v>92</v>
      </c>
      <c r="P50" s="879">
        <f t="shared" si="6"/>
        <v>97</v>
      </c>
      <c r="Q50" s="880">
        <v>97</v>
      </c>
      <c r="R50" s="879">
        <f t="shared" si="7"/>
        <v>91</v>
      </c>
      <c r="S50" s="882">
        <v>91</v>
      </c>
      <c r="T50" s="879">
        <f t="shared" si="8"/>
        <v>81</v>
      </c>
      <c r="U50" s="882">
        <v>81</v>
      </c>
      <c r="V50" s="879">
        <f t="shared" si="9"/>
        <v>72</v>
      </c>
      <c r="W50" s="882">
        <v>72</v>
      </c>
      <c r="X50" s="879">
        <f t="shared" si="10"/>
        <v>90</v>
      </c>
      <c r="Y50" s="882">
        <v>90</v>
      </c>
      <c r="Z50" s="879">
        <f t="shared" si="11"/>
        <v>101</v>
      </c>
      <c r="AA50" s="882">
        <v>101</v>
      </c>
      <c r="AB50" s="879">
        <f t="shared" si="12"/>
        <v>97</v>
      </c>
      <c r="AC50" s="882">
        <v>97</v>
      </c>
      <c r="AD50" s="75">
        <f ca="1">OFFSET(L50,0,1)</f>
        <v>104</v>
      </c>
      <c r="AE50" s="76">
        <f ca="1">OFFSET(J50,0,1)</f>
        <v>69</v>
      </c>
      <c r="AF50" s="122">
        <f>AVERAGE(F50:AC50)</f>
        <v>87.25</v>
      </c>
      <c r="AG50" s="1004">
        <f t="shared" ca="1" si="14"/>
        <v>104</v>
      </c>
      <c r="AH50" s="1005"/>
      <c r="AI50" s="1006">
        <f t="shared" ca="1" si="15"/>
        <v>69</v>
      </c>
      <c r="AJ50" s="1005"/>
      <c r="AK50" s="1088">
        <f t="shared" si="16"/>
        <v>87.25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886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886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886" t="s">
        <v>122</v>
      </c>
      <c r="P51" s="269" t="str">
        <f t="shared" si="6"/>
        <v/>
      </c>
      <c r="Q51" s="886" t="s">
        <v>122</v>
      </c>
      <c r="R51" s="269">
        <f t="shared" si="7"/>
        <v>0.02</v>
      </c>
      <c r="S51" s="272" t="s">
        <v>140</v>
      </c>
      <c r="T51" s="269" t="str">
        <f t="shared" si="8"/>
        <v/>
      </c>
      <c r="U51" s="886" t="s">
        <v>122</v>
      </c>
      <c r="V51" s="269" t="str">
        <f t="shared" si="9"/>
        <v/>
      </c>
      <c r="W51" s="886" t="s">
        <v>122</v>
      </c>
      <c r="X51" s="269" t="str">
        <f t="shared" si="10"/>
        <v/>
      </c>
      <c r="Y51" s="886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886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886" t="s">
        <v>122</v>
      </c>
      <c r="H52" s="902">
        <f t="shared" si="2"/>
        <v>9.9999999999999995E-7</v>
      </c>
      <c r="I52" s="903">
        <v>9.9999999999999995E-7</v>
      </c>
      <c r="J52" s="902">
        <f t="shared" si="3"/>
        <v>9.9999999999999995E-7</v>
      </c>
      <c r="K52" s="905">
        <v>9.9999999999999995E-7</v>
      </c>
      <c r="L52" s="904">
        <f t="shared" si="4"/>
        <v>1.9999999999999999E-6</v>
      </c>
      <c r="M52" s="905">
        <v>1.9999999999999999E-6</v>
      </c>
      <c r="N52" s="902">
        <f t="shared" si="5"/>
        <v>1.9999999999999999E-6</v>
      </c>
      <c r="O52" s="905">
        <v>1.9999999999999999E-6</v>
      </c>
      <c r="P52" s="906">
        <f t="shared" si="6"/>
        <v>9.9999999999999995E-7</v>
      </c>
      <c r="Q52" s="905" t="s">
        <v>141</v>
      </c>
      <c r="R52" s="902">
        <f t="shared" si="7"/>
        <v>9.9999999999999995E-7</v>
      </c>
      <c r="S52" s="907" t="s">
        <v>141</v>
      </c>
      <c r="T52" s="902" t="str">
        <f t="shared" si="8"/>
        <v/>
      </c>
      <c r="U52" s="886" t="s">
        <v>122</v>
      </c>
      <c r="V52" s="902" t="str">
        <f t="shared" si="9"/>
        <v/>
      </c>
      <c r="W52" s="886" t="s">
        <v>122</v>
      </c>
      <c r="X52" s="902" t="str">
        <f t="shared" si="10"/>
        <v/>
      </c>
      <c r="Y52" s="886" t="s">
        <v>122</v>
      </c>
      <c r="Z52" s="902" t="str">
        <f t="shared" si="11"/>
        <v/>
      </c>
      <c r="AA52" s="886" t="s">
        <v>122</v>
      </c>
      <c r="AB52" s="902" t="str">
        <f t="shared" si="12"/>
        <v/>
      </c>
      <c r="AC52" s="886" t="s">
        <v>122</v>
      </c>
      <c r="AD52" s="217">
        <f ca="1">OFFSET(L52,0,1)</f>
        <v>1.9999999999999999E-6</v>
      </c>
      <c r="AE52" s="123" t="str">
        <f ca="1">OFFSET(P52,0,1)</f>
        <v>&lt;0.000001</v>
      </c>
      <c r="AF52" s="123">
        <f>AVERAGE(F52:AC52)</f>
        <v>1.3999999999999999E-6</v>
      </c>
      <c r="AG52" s="1105">
        <f t="shared" ca="1" si="14"/>
        <v>1.9999999999999999E-6</v>
      </c>
      <c r="AH52" s="1106"/>
      <c r="AI52" s="1107" t="str">
        <f t="shared" ca="1" si="15"/>
        <v>&lt;0.000001</v>
      </c>
      <c r="AJ52" s="1106"/>
      <c r="AK52" s="1107">
        <f>AF52</f>
        <v>1.3999999999999999E-6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89</v>
      </c>
      <c r="E53" s="216" t="s">
        <v>104</v>
      </c>
      <c r="F53" s="902" t="str">
        <f t="shared" si="1"/>
        <v/>
      </c>
      <c r="G53" s="886" t="s">
        <v>122</v>
      </c>
      <c r="H53" s="904">
        <f t="shared" si="2"/>
        <v>9.9999999999999995E-7</v>
      </c>
      <c r="I53" s="903" t="s">
        <v>141</v>
      </c>
      <c r="J53" s="902">
        <f t="shared" si="3"/>
        <v>9.9999999999999995E-7</v>
      </c>
      <c r="K53" s="905" t="s">
        <v>141</v>
      </c>
      <c r="L53" s="902">
        <f t="shared" si="4"/>
        <v>9.9999999999999995E-7</v>
      </c>
      <c r="M53" s="905" t="s">
        <v>141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886" t="s">
        <v>122</v>
      </c>
      <c r="V53" s="902" t="str">
        <f t="shared" si="9"/>
        <v/>
      </c>
      <c r="W53" s="886" t="s">
        <v>122</v>
      </c>
      <c r="X53" s="902" t="str">
        <f t="shared" si="10"/>
        <v/>
      </c>
      <c r="Y53" s="886" t="s">
        <v>122</v>
      </c>
      <c r="Z53" s="902" t="str">
        <f t="shared" si="11"/>
        <v/>
      </c>
      <c r="AA53" s="886" t="s">
        <v>122</v>
      </c>
      <c r="AB53" s="902" t="str">
        <f t="shared" si="12"/>
        <v/>
      </c>
      <c r="AC53" s="886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4"/>
        <v>&lt;0.000001</v>
      </c>
      <c r="AH53" s="1106"/>
      <c r="AI53" s="1107" t="str">
        <f t="shared" si="15"/>
        <v>-</v>
      </c>
      <c r="AJ53" s="1106"/>
      <c r="AK53" s="1107" t="str">
        <f t="shared" si="16"/>
        <v>-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886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886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886" t="s">
        <v>122</v>
      </c>
      <c r="P54" s="283" t="str">
        <f t="shared" si="6"/>
        <v/>
      </c>
      <c r="Q54" s="886" t="s">
        <v>122</v>
      </c>
      <c r="R54" s="283">
        <f t="shared" si="7"/>
        <v>2E-3</v>
      </c>
      <c r="S54" s="286" t="s">
        <v>138</v>
      </c>
      <c r="T54" s="283" t="str">
        <f t="shared" si="8"/>
        <v/>
      </c>
      <c r="U54" s="886" t="s">
        <v>122</v>
      </c>
      <c r="V54" s="283" t="str">
        <f t="shared" si="9"/>
        <v/>
      </c>
      <c r="W54" s="886" t="s">
        <v>122</v>
      </c>
      <c r="X54" s="283" t="str">
        <f t="shared" si="10"/>
        <v/>
      </c>
      <c r="Y54" s="8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8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4"/>
        <v>&lt;0.002</v>
      </c>
      <c r="AH54" s="1008"/>
      <c r="AI54" s="1084" t="str">
        <f t="shared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6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6" t="s">
        <v>122</v>
      </c>
      <c r="P55" s="885" t="str">
        <f t="shared" si="6"/>
        <v/>
      </c>
      <c r="Q55" s="886" t="s">
        <v>122</v>
      </c>
      <c r="R55" s="885">
        <f t="shared" si="7"/>
        <v>5.0000000000000001E-4</v>
      </c>
      <c r="S55" s="889" t="s">
        <v>142</v>
      </c>
      <c r="T55" s="885" t="str">
        <f t="shared" si="8"/>
        <v/>
      </c>
      <c r="U55" s="886" t="s">
        <v>122</v>
      </c>
      <c r="V55" s="885" t="str">
        <f t="shared" si="9"/>
        <v/>
      </c>
      <c r="W55" s="886" t="s">
        <v>122</v>
      </c>
      <c r="X55" s="885" t="str">
        <f t="shared" si="10"/>
        <v/>
      </c>
      <c r="Y55" s="886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6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0">
        <f t="shared" si="1"/>
        <v>0.9</v>
      </c>
      <c r="G56" s="231">
        <v>0.9</v>
      </c>
      <c r="H56" s="235">
        <f t="shared" si="2"/>
        <v>0.8</v>
      </c>
      <c r="I56" s="231">
        <v>0.8</v>
      </c>
      <c r="J56" s="230">
        <f t="shared" si="3"/>
        <v>1</v>
      </c>
      <c r="K56" s="233">
        <v>1</v>
      </c>
      <c r="L56" s="232">
        <f t="shared" si="4"/>
        <v>1.6</v>
      </c>
      <c r="M56" s="233">
        <v>1.6</v>
      </c>
      <c r="N56" s="230">
        <f t="shared" si="5"/>
        <v>1.1000000000000001</v>
      </c>
      <c r="O56" s="233">
        <v>1.1000000000000001</v>
      </c>
      <c r="P56" s="230">
        <f t="shared" si="6"/>
        <v>0.8</v>
      </c>
      <c r="Q56" s="233">
        <v>0.8</v>
      </c>
      <c r="R56" s="230">
        <f t="shared" si="7"/>
        <v>1</v>
      </c>
      <c r="S56" s="234">
        <v>1</v>
      </c>
      <c r="T56" s="230">
        <f t="shared" si="8"/>
        <v>0.9</v>
      </c>
      <c r="U56" s="234">
        <v>0.9</v>
      </c>
      <c r="V56" s="230">
        <f t="shared" si="9"/>
        <v>1.4</v>
      </c>
      <c r="W56" s="234">
        <v>1.4</v>
      </c>
      <c r="X56" s="230">
        <f t="shared" si="10"/>
        <v>0.9</v>
      </c>
      <c r="Y56" s="234">
        <v>0.9</v>
      </c>
      <c r="Z56" s="230">
        <f t="shared" si="11"/>
        <v>0.8</v>
      </c>
      <c r="AA56" s="234">
        <v>0.8</v>
      </c>
      <c r="AB56" s="230">
        <f t="shared" si="12"/>
        <v>1.1000000000000001</v>
      </c>
      <c r="AC56" s="234">
        <v>1.1000000000000001</v>
      </c>
      <c r="AD56" s="204">
        <f ca="1">OFFSET(L56,0,1)</f>
        <v>1.6</v>
      </c>
      <c r="AE56" s="121">
        <f ca="1">OFFSET(H56,0,1)</f>
        <v>0.8</v>
      </c>
      <c r="AF56" s="121">
        <f>AVERAGE(F56:AC56)</f>
        <v>1.0249999999999999</v>
      </c>
      <c r="AG56" s="1085">
        <f t="shared" ca="1" si="14"/>
        <v>1.6</v>
      </c>
      <c r="AH56" s="1086"/>
      <c r="AI56" s="1087">
        <f t="shared" ca="1" si="15"/>
        <v>0.8</v>
      </c>
      <c r="AJ56" s="1086"/>
      <c r="AK56" s="1087">
        <f t="shared" si="16"/>
        <v>1.0249999999999999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92</v>
      </c>
      <c r="E57" s="71" t="s">
        <v>1743</v>
      </c>
      <c r="F57" s="235">
        <f t="shared" si="1"/>
        <v>6.9</v>
      </c>
      <c r="G57" s="231">
        <v>6.9</v>
      </c>
      <c r="H57" s="230">
        <f t="shared" si="2"/>
        <v>7</v>
      </c>
      <c r="I57" s="231">
        <v>7</v>
      </c>
      <c r="J57" s="230">
        <f t="shared" si="3"/>
        <v>7</v>
      </c>
      <c r="K57" s="233">
        <v>7</v>
      </c>
      <c r="L57" s="230">
        <f t="shared" si="4"/>
        <v>7</v>
      </c>
      <c r="M57" s="233">
        <v>7</v>
      </c>
      <c r="N57" s="232">
        <f t="shared" si="5"/>
        <v>7.2</v>
      </c>
      <c r="O57" s="233">
        <v>7.2</v>
      </c>
      <c r="P57" s="230">
        <f t="shared" si="6"/>
        <v>7.1</v>
      </c>
      <c r="Q57" s="233">
        <v>7.1</v>
      </c>
      <c r="R57" s="230">
        <f t="shared" si="7"/>
        <v>7.1</v>
      </c>
      <c r="S57" s="234">
        <v>7.1</v>
      </c>
      <c r="T57" s="230">
        <f t="shared" si="8"/>
        <v>7.2</v>
      </c>
      <c r="U57" s="234">
        <v>7.2</v>
      </c>
      <c r="V57" s="230">
        <f t="shared" si="9"/>
        <v>6.9</v>
      </c>
      <c r="W57" s="234">
        <v>6.9</v>
      </c>
      <c r="X57" s="230">
        <f t="shared" si="10"/>
        <v>7</v>
      </c>
      <c r="Y57" s="234">
        <v>7</v>
      </c>
      <c r="Z57" s="230">
        <f t="shared" si="11"/>
        <v>7.1</v>
      </c>
      <c r="AA57" s="234">
        <v>7.1</v>
      </c>
      <c r="AB57" s="230">
        <f t="shared" si="12"/>
        <v>7</v>
      </c>
      <c r="AC57" s="234">
        <v>7</v>
      </c>
      <c r="AD57" s="204">
        <f ca="1">OFFSET(N57,0,1)</f>
        <v>7.2</v>
      </c>
      <c r="AE57" s="121">
        <f ca="1">OFFSET(F57,0,1)</f>
        <v>6.9</v>
      </c>
      <c r="AF57" s="121">
        <f>AVERAGE(F57:AC57)</f>
        <v>7.041666666666667</v>
      </c>
      <c r="AG57" s="1085">
        <f t="shared" ca="1" si="14"/>
        <v>7.2</v>
      </c>
      <c r="AH57" s="1086"/>
      <c r="AI57" s="1087">
        <f t="shared" ca="1" si="15"/>
        <v>6.9</v>
      </c>
      <c r="AJ57" s="1086"/>
      <c r="AK57" s="1087">
        <f t="shared" si="16"/>
        <v>7.041666666666667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1709</v>
      </c>
      <c r="F58" s="879" t="str">
        <f t="shared" si="1"/>
        <v/>
      </c>
      <c r="G58" s="886" t="s">
        <v>122</v>
      </c>
      <c r="H58" s="879" t="str">
        <f t="shared" si="2"/>
        <v/>
      </c>
      <c r="I58" s="886" t="s">
        <v>122</v>
      </c>
      <c r="J58" s="879" t="str">
        <f t="shared" si="3"/>
        <v/>
      </c>
      <c r="K58" s="886" t="s">
        <v>122</v>
      </c>
      <c r="L58" s="879" t="str">
        <f t="shared" si="4"/>
        <v/>
      </c>
      <c r="M58" s="886" t="s">
        <v>122</v>
      </c>
      <c r="N58" s="879" t="str">
        <f t="shared" si="5"/>
        <v/>
      </c>
      <c r="O58" s="886" t="s">
        <v>122</v>
      </c>
      <c r="P58" s="879" t="str">
        <f t="shared" si="6"/>
        <v/>
      </c>
      <c r="Q58" s="886" t="s">
        <v>122</v>
      </c>
      <c r="R58" s="879" t="str">
        <f t="shared" si="7"/>
        <v/>
      </c>
      <c r="S58" s="886" t="s">
        <v>122</v>
      </c>
      <c r="T58" s="879" t="str">
        <f t="shared" si="8"/>
        <v/>
      </c>
      <c r="U58" s="886" t="s">
        <v>122</v>
      </c>
      <c r="V58" s="879" t="str">
        <f t="shared" si="9"/>
        <v/>
      </c>
      <c r="W58" s="886" t="s">
        <v>122</v>
      </c>
      <c r="X58" s="879" t="str">
        <f t="shared" si="10"/>
        <v/>
      </c>
      <c r="Y58" s="886" t="s">
        <v>122</v>
      </c>
      <c r="Z58" s="879" t="str">
        <f t="shared" si="11"/>
        <v/>
      </c>
      <c r="AA58" s="886" t="s">
        <v>122</v>
      </c>
      <c r="AB58" s="879" t="str">
        <f t="shared" si="12"/>
        <v/>
      </c>
      <c r="AC58" s="886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103</v>
      </c>
      <c r="F59" s="879">
        <f>COUNTA(G59)</f>
        <v>1</v>
      </c>
      <c r="G59" s="332" t="s">
        <v>1744</v>
      </c>
      <c r="H59" s="879">
        <f>COUNTA(I59)</f>
        <v>1</v>
      </c>
      <c r="I59" s="332" t="s">
        <v>144</v>
      </c>
      <c r="J59" s="879">
        <f>COUNTA(K59)</f>
        <v>1</v>
      </c>
      <c r="K59" s="880" t="s">
        <v>544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144</v>
      </c>
      <c r="P59" s="879">
        <f>COUNTA(Q59)</f>
        <v>1</v>
      </c>
      <c r="Q59" s="880" t="s">
        <v>544</v>
      </c>
      <c r="R59" s="879">
        <f>COUNTA(S59)</f>
        <v>1</v>
      </c>
      <c r="S59" s="882" t="s">
        <v>144</v>
      </c>
      <c r="T59" s="879">
        <f>COUNTA(U59)</f>
        <v>1</v>
      </c>
      <c r="U59" s="882" t="s">
        <v>144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144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0">
        <f t="shared" si="1"/>
        <v>5.8</v>
      </c>
      <c r="G60" s="231">
        <v>5.8</v>
      </c>
      <c r="H60" s="230">
        <f t="shared" si="2"/>
        <v>5.8</v>
      </c>
      <c r="I60" s="231">
        <v>5.8</v>
      </c>
      <c r="J60" s="230">
        <f t="shared" si="3"/>
        <v>5.5</v>
      </c>
      <c r="K60" s="233">
        <v>5.5</v>
      </c>
      <c r="L60" s="232">
        <f t="shared" si="4"/>
        <v>13</v>
      </c>
      <c r="M60" s="233">
        <v>13</v>
      </c>
      <c r="N60" s="230">
        <f t="shared" si="5"/>
        <v>6</v>
      </c>
      <c r="O60" s="233">
        <v>6</v>
      </c>
      <c r="P60" s="235">
        <f t="shared" si="6"/>
        <v>4.5999999999999996</v>
      </c>
      <c r="Q60" s="233">
        <v>4.5999999999999996</v>
      </c>
      <c r="R60" s="230">
        <f t="shared" si="7"/>
        <v>6.3</v>
      </c>
      <c r="S60" s="234">
        <v>6.3</v>
      </c>
      <c r="T60" s="230">
        <f t="shared" si="8"/>
        <v>6</v>
      </c>
      <c r="U60" s="234">
        <v>6</v>
      </c>
      <c r="V60" s="230">
        <f t="shared" si="9"/>
        <v>9.6</v>
      </c>
      <c r="W60" s="234">
        <v>9.6</v>
      </c>
      <c r="X60" s="230">
        <f t="shared" si="10"/>
        <v>5.8</v>
      </c>
      <c r="Y60" s="234">
        <v>5.8</v>
      </c>
      <c r="Z60" s="230">
        <f t="shared" si="11"/>
        <v>5.3</v>
      </c>
      <c r="AA60" s="234">
        <v>5.3</v>
      </c>
      <c r="AB60" s="230">
        <f t="shared" si="12"/>
        <v>6.3</v>
      </c>
      <c r="AC60" s="234">
        <v>6.3</v>
      </c>
      <c r="AD60" s="204">
        <f ca="1">OFFSET(L60,0,1)</f>
        <v>13</v>
      </c>
      <c r="AE60" s="121">
        <f ca="1">OFFSET(P60,0,1)</f>
        <v>4.5999999999999996</v>
      </c>
      <c r="AF60" s="121">
        <f>AVERAGE(F60:AC60)</f>
        <v>6.6666666666666679</v>
      </c>
      <c r="AG60" s="1085">
        <f t="shared" ref="AG60:AG61" ca="1" si="18">AD60</f>
        <v>13</v>
      </c>
      <c r="AH60" s="1086"/>
      <c r="AI60" s="1087">
        <f t="shared" ca="1" si="15"/>
        <v>4.5999999999999996</v>
      </c>
      <c r="AJ60" s="1086"/>
      <c r="AK60" s="1087">
        <f t="shared" si="16"/>
        <v>6.6666666666666679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3.3</v>
      </c>
      <c r="G61" s="231">
        <v>3.3</v>
      </c>
      <c r="H61" s="230">
        <f t="shared" si="2"/>
        <v>8.1</v>
      </c>
      <c r="I61" s="231">
        <v>8.1</v>
      </c>
      <c r="J61" s="230">
        <f t="shared" si="3"/>
        <v>3.8</v>
      </c>
      <c r="K61" s="233">
        <v>3.8</v>
      </c>
      <c r="L61" s="232">
        <f t="shared" si="4"/>
        <v>26</v>
      </c>
      <c r="M61" s="233">
        <v>26</v>
      </c>
      <c r="N61" s="230">
        <f t="shared" si="5"/>
        <v>4.5999999999999996</v>
      </c>
      <c r="O61" s="233">
        <v>4.5999999999999996</v>
      </c>
      <c r="P61" s="230">
        <f t="shared" si="6"/>
        <v>5.6</v>
      </c>
      <c r="Q61" s="233">
        <v>5.6</v>
      </c>
      <c r="R61" s="230">
        <f t="shared" si="7"/>
        <v>3.9</v>
      </c>
      <c r="S61" s="234">
        <v>3.9</v>
      </c>
      <c r="T61" s="235">
        <f t="shared" si="8"/>
        <v>2.5</v>
      </c>
      <c r="U61" s="234">
        <v>2.5</v>
      </c>
      <c r="V61" s="230">
        <f t="shared" si="9"/>
        <v>10</v>
      </c>
      <c r="W61" s="234">
        <v>10</v>
      </c>
      <c r="X61" s="230">
        <f t="shared" si="10"/>
        <v>5.6</v>
      </c>
      <c r="Y61" s="234">
        <v>5.6</v>
      </c>
      <c r="Z61" s="230">
        <f t="shared" si="11"/>
        <v>3</v>
      </c>
      <c r="AA61" s="234">
        <v>3</v>
      </c>
      <c r="AB61" s="230">
        <f t="shared" si="12"/>
        <v>8.4</v>
      </c>
      <c r="AC61" s="234">
        <v>8.4</v>
      </c>
      <c r="AD61" s="204">
        <f ca="1">OFFSET(L61,0,1)</f>
        <v>26</v>
      </c>
      <c r="AE61" s="121">
        <f ca="1">OFFSET(T61,0,1)</f>
        <v>2.5</v>
      </c>
      <c r="AF61" s="121">
        <f>AVERAGE(F61:AC61)</f>
        <v>7.0666666666666664</v>
      </c>
      <c r="AG61" s="1103">
        <f t="shared" ca="1" si="18"/>
        <v>26</v>
      </c>
      <c r="AH61" s="1104"/>
      <c r="AI61" s="1129">
        <f t="shared" ca="1" si="15"/>
        <v>2.5</v>
      </c>
      <c r="AJ61" s="1104"/>
      <c r="AK61" s="1129">
        <f t="shared" si="16"/>
        <v>7.0666666666666664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0</v>
      </c>
      <c r="E64" s="20"/>
      <c r="F64" s="127" t="s">
        <v>151</v>
      </c>
      <c r="G64" s="113">
        <v>42830</v>
      </c>
      <c r="H64" s="127" t="s">
        <v>151</v>
      </c>
      <c r="I64" s="79">
        <v>42865</v>
      </c>
      <c r="J64" s="127" t="s">
        <v>151</v>
      </c>
      <c r="K64" s="79">
        <v>42900</v>
      </c>
      <c r="L64" s="127" t="s">
        <v>151</v>
      </c>
      <c r="M64" s="79">
        <v>42921</v>
      </c>
      <c r="N64" s="127" t="s">
        <v>151</v>
      </c>
      <c r="O64" s="79">
        <v>42948</v>
      </c>
      <c r="P64" s="127" t="s">
        <v>151</v>
      </c>
      <c r="Q64" s="79">
        <v>42979</v>
      </c>
      <c r="R64" s="127" t="s">
        <v>151</v>
      </c>
      <c r="S64" s="80">
        <v>43009</v>
      </c>
      <c r="T64" s="127" t="s">
        <v>151</v>
      </c>
      <c r="U64" s="80">
        <v>43040</v>
      </c>
      <c r="V64" s="127" t="s">
        <v>151</v>
      </c>
      <c r="W64" s="80">
        <v>43087</v>
      </c>
      <c r="X64" s="127" t="s">
        <v>151</v>
      </c>
      <c r="Y64" s="80">
        <v>43101</v>
      </c>
      <c r="Z64" s="127" t="s">
        <v>151</v>
      </c>
      <c r="AA64" s="80">
        <v>43132</v>
      </c>
      <c r="AB64" s="127" t="s">
        <v>151</v>
      </c>
      <c r="AC64" s="80">
        <v>43160</v>
      </c>
      <c r="AD64" s="98"/>
      <c r="AE64" s="99"/>
      <c r="AF64" s="99"/>
      <c r="AG64" s="1099" t="s">
        <v>1745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6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6" t="s">
        <v>122</v>
      </c>
      <c r="P65" s="885" t="str">
        <f>IFERROR(LOOKUP(10^10,RIGHT(Q65,COLUMN(65:65))*1),"")</f>
        <v/>
      </c>
      <c r="Q65" s="886" t="s">
        <v>122</v>
      </c>
      <c r="R65" s="885" t="str">
        <f>IFERROR(LOOKUP(10^10,RIGHT(S65,COLUMN(65:65))*1),"")</f>
        <v/>
      </c>
      <c r="S65" s="886" t="s">
        <v>122</v>
      </c>
      <c r="T65" s="885" t="str">
        <f>IFERROR(LOOKUP(10^10,RIGHT(U65,COLUMN(65:65))*1),"")</f>
        <v/>
      </c>
      <c r="U65" s="886" t="s">
        <v>122</v>
      </c>
      <c r="V65" s="885" t="str">
        <f>IFERROR(LOOKUP(10^10,RIGHT(W65,COLUMN(65:65))*1),"")</f>
        <v/>
      </c>
      <c r="W65" s="886" t="s">
        <v>122</v>
      </c>
      <c r="X65" s="885" t="str">
        <f>IFERROR(LOOKUP(10^10,RIGHT(Y65,COLUMN(65:65))*1),"")</f>
        <v/>
      </c>
      <c r="Y65" s="886" t="s">
        <v>122</v>
      </c>
      <c r="Z65" s="885" t="str">
        <f>IFERROR(LOOKUP(10^10,RIGHT(AA65,COLUMN(65:65))*1),"")</f>
        <v/>
      </c>
      <c r="AA65" s="886" t="s">
        <v>122</v>
      </c>
      <c r="AB65" s="885" t="str">
        <f>IFERROR(LOOKUP(10^10,RIGHT(AC65,COLUMN(65:65))*1),"")</f>
        <v/>
      </c>
      <c r="AC65" s="886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6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6" t="s">
        <v>122</v>
      </c>
      <c r="P66" s="885" t="str">
        <f t="shared" ref="P66:P116" si="25">IFERROR(LOOKUP(10^10,RIGHT(Q66,COLUMN(66:66))*1),"")</f>
        <v/>
      </c>
      <c r="Q66" s="886" t="s">
        <v>122</v>
      </c>
      <c r="R66" s="885" t="str">
        <f t="shared" ref="R66:R116" si="26">IFERROR(LOOKUP(10^10,RIGHT(S66,COLUMN(66:66))*1),"")</f>
        <v/>
      </c>
      <c r="S66" s="886" t="s">
        <v>122</v>
      </c>
      <c r="T66" s="885" t="str">
        <f t="shared" ref="T66:T116" si="27">IFERROR(LOOKUP(10^10,RIGHT(U66,COLUMN(66:66))*1),"")</f>
        <v/>
      </c>
      <c r="U66" s="886" t="s">
        <v>122</v>
      </c>
      <c r="V66" s="885" t="str">
        <f t="shared" ref="V66:V116" si="28">IFERROR(LOOKUP(10^10,RIGHT(W66,COLUMN(66:66))*1),"")</f>
        <v/>
      </c>
      <c r="W66" s="886" t="s">
        <v>122</v>
      </c>
      <c r="X66" s="885" t="str">
        <f t="shared" ref="X66:X116" si="29">IFERROR(LOOKUP(10^10,RIGHT(Y66,COLUMN(66:66))*1),"")</f>
        <v/>
      </c>
      <c r="Y66" s="886" t="s">
        <v>122</v>
      </c>
      <c r="Z66" s="885" t="str">
        <f t="shared" ref="Z66:Z116" si="30">IFERROR(LOOKUP(10^10,RIGHT(AA66,COLUMN(66:66))*1),"")</f>
        <v/>
      </c>
      <c r="AA66" s="886" t="s">
        <v>122</v>
      </c>
      <c r="AB66" s="885" t="str">
        <f t="shared" ref="AB66:AB116" si="31">IFERROR(LOOKUP(10^10,RIGHT(AC66,COLUMN(66:66))*1),"")</f>
        <v/>
      </c>
      <c r="AC66" s="886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886" t="s">
        <v>122</v>
      </c>
      <c r="H67" s="283" t="str">
        <f t="shared" si="21"/>
        <v/>
      </c>
      <c r="I67" s="886" t="s">
        <v>122</v>
      </c>
      <c r="J67" s="283" t="str">
        <f t="shared" si="22"/>
        <v/>
      </c>
      <c r="K67" s="8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886" t="s">
        <v>122</v>
      </c>
      <c r="P67" s="283" t="str">
        <f t="shared" si="25"/>
        <v/>
      </c>
      <c r="Q67" s="886" t="s">
        <v>122</v>
      </c>
      <c r="R67" s="283" t="str">
        <f t="shared" si="26"/>
        <v/>
      </c>
      <c r="S67" s="886" t="s">
        <v>122</v>
      </c>
      <c r="T67" s="283" t="str">
        <f t="shared" si="27"/>
        <v/>
      </c>
      <c r="U67" s="886" t="s">
        <v>122</v>
      </c>
      <c r="V67" s="283" t="str">
        <f t="shared" si="28"/>
        <v/>
      </c>
      <c r="W67" s="886" t="s">
        <v>122</v>
      </c>
      <c r="X67" s="283" t="str">
        <f t="shared" si="29"/>
        <v/>
      </c>
      <c r="Y67" s="886" t="s">
        <v>122</v>
      </c>
      <c r="Z67" s="283" t="str">
        <f t="shared" si="30"/>
        <v/>
      </c>
      <c r="AA67" s="886" t="s">
        <v>122</v>
      </c>
      <c r="AB67" s="283" t="str">
        <f t="shared" si="31"/>
        <v/>
      </c>
      <c r="AC67" s="8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1743</v>
      </c>
      <c r="F68" s="879" t="str">
        <f t="shared" si="20"/>
        <v/>
      </c>
      <c r="G68" s="886" t="s">
        <v>122</v>
      </c>
      <c r="H68" s="879" t="str">
        <f t="shared" si="21"/>
        <v/>
      </c>
      <c r="I68" s="886" t="s">
        <v>122</v>
      </c>
      <c r="J68" s="879" t="str">
        <f t="shared" si="22"/>
        <v/>
      </c>
      <c r="K68" s="886" t="s">
        <v>122</v>
      </c>
      <c r="L68" s="879" t="str">
        <f t="shared" si="23"/>
        <v/>
      </c>
      <c r="M68" s="886" t="s">
        <v>122</v>
      </c>
      <c r="N68" s="879" t="str">
        <f t="shared" si="24"/>
        <v/>
      </c>
      <c r="O68" s="886" t="s">
        <v>122</v>
      </c>
      <c r="P68" s="879" t="str">
        <f t="shared" si="25"/>
        <v/>
      </c>
      <c r="Q68" s="886" t="s">
        <v>122</v>
      </c>
      <c r="R68" s="879" t="str">
        <f t="shared" si="26"/>
        <v/>
      </c>
      <c r="S68" s="886" t="s">
        <v>122</v>
      </c>
      <c r="T68" s="879" t="str">
        <f t="shared" si="27"/>
        <v/>
      </c>
      <c r="U68" s="886" t="s">
        <v>122</v>
      </c>
      <c r="V68" s="879" t="str">
        <f t="shared" si="28"/>
        <v/>
      </c>
      <c r="W68" s="886" t="s">
        <v>122</v>
      </c>
      <c r="X68" s="879" t="str">
        <f t="shared" si="29"/>
        <v/>
      </c>
      <c r="Y68" s="886" t="s">
        <v>122</v>
      </c>
      <c r="Z68" s="879" t="str">
        <f t="shared" si="30"/>
        <v/>
      </c>
      <c r="AA68" s="886" t="s">
        <v>122</v>
      </c>
      <c r="AB68" s="879" t="str">
        <f t="shared" si="31"/>
        <v/>
      </c>
      <c r="AC68" s="886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6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6" t="s">
        <v>122</v>
      </c>
      <c r="P69" s="885" t="str">
        <f t="shared" si="25"/>
        <v/>
      </c>
      <c r="Q69" s="886" t="s">
        <v>122</v>
      </c>
      <c r="R69" s="885" t="str">
        <f t="shared" si="26"/>
        <v/>
      </c>
      <c r="S69" s="886" t="s">
        <v>122</v>
      </c>
      <c r="T69" s="885" t="str">
        <f t="shared" si="27"/>
        <v/>
      </c>
      <c r="U69" s="886" t="s">
        <v>122</v>
      </c>
      <c r="V69" s="885" t="str">
        <f t="shared" si="28"/>
        <v/>
      </c>
      <c r="W69" s="886" t="s">
        <v>122</v>
      </c>
      <c r="X69" s="885" t="str">
        <f t="shared" si="29"/>
        <v/>
      </c>
      <c r="Y69" s="886" t="s">
        <v>122</v>
      </c>
      <c r="Z69" s="885" t="str">
        <f t="shared" si="30"/>
        <v/>
      </c>
      <c r="AA69" s="886" t="s">
        <v>122</v>
      </c>
      <c r="AB69" s="885" t="str">
        <f t="shared" si="31"/>
        <v/>
      </c>
      <c r="AC69" s="886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1743</v>
      </c>
      <c r="F70" s="879" t="str">
        <f t="shared" si="20"/>
        <v/>
      </c>
      <c r="G70" s="886" t="s">
        <v>122</v>
      </c>
      <c r="H70" s="879" t="str">
        <f t="shared" si="21"/>
        <v/>
      </c>
      <c r="I70" s="886" t="s">
        <v>122</v>
      </c>
      <c r="J70" s="879" t="str">
        <f t="shared" si="22"/>
        <v/>
      </c>
      <c r="K70" s="886" t="s">
        <v>122</v>
      </c>
      <c r="L70" s="879" t="str">
        <f t="shared" si="23"/>
        <v/>
      </c>
      <c r="M70" s="886" t="s">
        <v>122</v>
      </c>
      <c r="N70" s="879" t="str">
        <f t="shared" si="24"/>
        <v/>
      </c>
      <c r="O70" s="886" t="s">
        <v>122</v>
      </c>
      <c r="P70" s="879" t="str">
        <f t="shared" si="25"/>
        <v/>
      </c>
      <c r="Q70" s="886" t="s">
        <v>122</v>
      </c>
      <c r="R70" s="879" t="str">
        <f t="shared" si="26"/>
        <v/>
      </c>
      <c r="S70" s="886" t="s">
        <v>122</v>
      </c>
      <c r="T70" s="879" t="str">
        <f t="shared" si="27"/>
        <v/>
      </c>
      <c r="U70" s="886" t="s">
        <v>122</v>
      </c>
      <c r="V70" s="879" t="str">
        <f t="shared" si="28"/>
        <v/>
      </c>
      <c r="W70" s="886" t="s">
        <v>122</v>
      </c>
      <c r="X70" s="879" t="str">
        <f t="shared" si="29"/>
        <v/>
      </c>
      <c r="Y70" s="886" t="s">
        <v>122</v>
      </c>
      <c r="Z70" s="879" t="str">
        <f t="shared" si="30"/>
        <v/>
      </c>
      <c r="AA70" s="886" t="s">
        <v>122</v>
      </c>
      <c r="AB70" s="879" t="str">
        <f t="shared" si="31"/>
        <v/>
      </c>
      <c r="AC70" s="886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1743</v>
      </c>
      <c r="F71" s="879" t="str">
        <f t="shared" si="20"/>
        <v/>
      </c>
      <c r="G71" s="886" t="s">
        <v>122</v>
      </c>
      <c r="H71" s="879" t="str">
        <f t="shared" si="21"/>
        <v/>
      </c>
      <c r="I71" s="886" t="s">
        <v>122</v>
      </c>
      <c r="J71" s="879" t="str">
        <f t="shared" si="22"/>
        <v/>
      </c>
      <c r="K71" s="886" t="s">
        <v>122</v>
      </c>
      <c r="L71" s="879" t="str">
        <f t="shared" si="23"/>
        <v/>
      </c>
      <c r="M71" s="886" t="s">
        <v>122</v>
      </c>
      <c r="N71" s="879" t="str">
        <f t="shared" si="24"/>
        <v/>
      </c>
      <c r="O71" s="886" t="s">
        <v>122</v>
      </c>
      <c r="P71" s="879" t="str">
        <f t="shared" si="25"/>
        <v/>
      </c>
      <c r="Q71" s="886" t="s">
        <v>122</v>
      </c>
      <c r="R71" s="879" t="str">
        <f t="shared" si="26"/>
        <v/>
      </c>
      <c r="S71" s="886" t="s">
        <v>122</v>
      </c>
      <c r="T71" s="879" t="str">
        <f t="shared" si="27"/>
        <v/>
      </c>
      <c r="U71" s="886" t="s">
        <v>122</v>
      </c>
      <c r="V71" s="879" t="str">
        <f t="shared" si="28"/>
        <v/>
      </c>
      <c r="W71" s="886" t="s">
        <v>122</v>
      </c>
      <c r="X71" s="879" t="str">
        <f t="shared" si="29"/>
        <v/>
      </c>
      <c r="Y71" s="886" t="s">
        <v>122</v>
      </c>
      <c r="Z71" s="879" t="str">
        <f t="shared" si="30"/>
        <v/>
      </c>
      <c r="AA71" s="886" t="s">
        <v>122</v>
      </c>
      <c r="AB71" s="879" t="str">
        <f t="shared" si="31"/>
        <v/>
      </c>
      <c r="AC71" s="886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886" t="s">
        <v>122</v>
      </c>
      <c r="H72" s="283" t="str">
        <f t="shared" si="21"/>
        <v/>
      </c>
      <c r="I72" s="886" t="s">
        <v>122</v>
      </c>
      <c r="J72" s="283" t="str">
        <f t="shared" si="22"/>
        <v/>
      </c>
      <c r="K72" s="8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886" t="s">
        <v>122</v>
      </c>
      <c r="P72" s="283" t="str">
        <f t="shared" si="25"/>
        <v/>
      </c>
      <c r="Q72" s="886" t="s">
        <v>122</v>
      </c>
      <c r="R72" s="283" t="str">
        <f t="shared" si="26"/>
        <v/>
      </c>
      <c r="S72" s="886" t="s">
        <v>122</v>
      </c>
      <c r="T72" s="283" t="str">
        <f t="shared" si="27"/>
        <v/>
      </c>
      <c r="U72" s="886" t="s">
        <v>122</v>
      </c>
      <c r="V72" s="283" t="str">
        <f t="shared" si="28"/>
        <v/>
      </c>
      <c r="W72" s="886" t="s">
        <v>122</v>
      </c>
      <c r="X72" s="283" t="str">
        <f t="shared" si="29"/>
        <v/>
      </c>
      <c r="Y72" s="886" t="s">
        <v>122</v>
      </c>
      <c r="Z72" s="283" t="str">
        <f t="shared" si="30"/>
        <v/>
      </c>
      <c r="AA72" s="886" t="s">
        <v>122</v>
      </c>
      <c r="AB72" s="283" t="str">
        <f t="shared" si="31"/>
        <v/>
      </c>
      <c r="AC72" s="8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283" t="str">
        <f t="shared" si="20"/>
        <v/>
      </c>
      <c r="G73" s="886" t="s">
        <v>122</v>
      </c>
      <c r="H73" s="283" t="str">
        <f t="shared" si="21"/>
        <v/>
      </c>
      <c r="I73" s="886" t="s">
        <v>122</v>
      </c>
      <c r="J73" s="283" t="str">
        <f t="shared" si="22"/>
        <v/>
      </c>
      <c r="K73" s="8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886" t="s">
        <v>122</v>
      </c>
      <c r="P73" s="283" t="str">
        <f t="shared" si="25"/>
        <v/>
      </c>
      <c r="Q73" s="886" t="s">
        <v>122</v>
      </c>
      <c r="R73" s="283" t="str">
        <f t="shared" si="26"/>
        <v/>
      </c>
      <c r="S73" s="886" t="s">
        <v>122</v>
      </c>
      <c r="T73" s="283" t="str">
        <f t="shared" si="27"/>
        <v/>
      </c>
      <c r="U73" s="886" t="s">
        <v>122</v>
      </c>
      <c r="V73" s="283" t="str">
        <f t="shared" si="28"/>
        <v/>
      </c>
      <c r="W73" s="886" t="s">
        <v>122</v>
      </c>
      <c r="X73" s="283" t="str">
        <f t="shared" si="29"/>
        <v/>
      </c>
      <c r="Y73" s="886" t="s">
        <v>122</v>
      </c>
      <c r="Z73" s="283" t="str">
        <f t="shared" si="30"/>
        <v/>
      </c>
      <c r="AA73" s="886" t="s">
        <v>122</v>
      </c>
      <c r="AB73" s="283" t="str">
        <f t="shared" si="31"/>
        <v/>
      </c>
      <c r="AC73" s="8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6" t="s">
        <v>122</v>
      </c>
      <c r="H74" s="879" t="str">
        <f t="shared" si="21"/>
        <v/>
      </c>
      <c r="I74" s="886" t="s">
        <v>122</v>
      </c>
      <c r="J74" s="879" t="str">
        <f t="shared" si="22"/>
        <v/>
      </c>
      <c r="K74" s="886" t="s">
        <v>122</v>
      </c>
      <c r="L74" s="879" t="str">
        <f t="shared" si="23"/>
        <v/>
      </c>
      <c r="M74" s="886" t="s">
        <v>122</v>
      </c>
      <c r="N74" s="879" t="str">
        <f t="shared" si="24"/>
        <v/>
      </c>
      <c r="O74" s="886" t="s">
        <v>122</v>
      </c>
      <c r="P74" s="879" t="str">
        <f t="shared" si="25"/>
        <v/>
      </c>
      <c r="Q74" s="886" t="s">
        <v>122</v>
      </c>
      <c r="R74" s="879" t="str">
        <f t="shared" si="26"/>
        <v/>
      </c>
      <c r="S74" s="886" t="s">
        <v>122</v>
      </c>
      <c r="T74" s="879" t="str">
        <f t="shared" si="27"/>
        <v/>
      </c>
      <c r="U74" s="886" t="s">
        <v>122</v>
      </c>
      <c r="V74" s="879" t="str">
        <f t="shared" si="28"/>
        <v/>
      </c>
      <c r="W74" s="886" t="s">
        <v>122</v>
      </c>
      <c r="X74" s="879" t="str">
        <f t="shared" si="29"/>
        <v/>
      </c>
      <c r="Y74" s="886" t="s">
        <v>122</v>
      </c>
      <c r="Z74" s="879" t="str">
        <f t="shared" si="30"/>
        <v/>
      </c>
      <c r="AA74" s="886" t="s">
        <v>122</v>
      </c>
      <c r="AB74" s="879" t="str">
        <f t="shared" si="31"/>
        <v/>
      </c>
      <c r="AC74" s="886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6" t="s">
        <v>122</v>
      </c>
      <c r="H75" s="879" t="str">
        <f t="shared" si="21"/>
        <v/>
      </c>
      <c r="I75" s="886" t="s">
        <v>122</v>
      </c>
      <c r="J75" s="879" t="str">
        <f t="shared" si="22"/>
        <v/>
      </c>
      <c r="K75" s="886" t="s">
        <v>122</v>
      </c>
      <c r="L75" s="879" t="str">
        <f t="shared" si="23"/>
        <v/>
      </c>
      <c r="M75" s="886" t="s">
        <v>122</v>
      </c>
      <c r="N75" s="879" t="str">
        <f t="shared" si="24"/>
        <v/>
      </c>
      <c r="O75" s="886" t="s">
        <v>122</v>
      </c>
      <c r="P75" s="879" t="str">
        <f t="shared" si="25"/>
        <v/>
      </c>
      <c r="Q75" s="886" t="s">
        <v>122</v>
      </c>
      <c r="R75" s="879" t="str">
        <f t="shared" si="26"/>
        <v/>
      </c>
      <c r="S75" s="886" t="s">
        <v>122</v>
      </c>
      <c r="T75" s="879" t="str">
        <f t="shared" si="27"/>
        <v/>
      </c>
      <c r="U75" s="886" t="s">
        <v>122</v>
      </c>
      <c r="V75" s="879" t="str">
        <f t="shared" si="28"/>
        <v/>
      </c>
      <c r="W75" s="886" t="s">
        <v>122</v>
      </c>
      <c r="X75" s="879" t="str">
        <f t="shared" si="29"/>
        <v/>
      </c>
      <c r="Y75" s="886" t="s">
        <v>122</v>
      </c>
      <c r="Z75" s="879" t="str">
        <f t="shared" si="30"/>
        <v/>
      </c>
      <c r="AA75" s="886" t="s">
        <v>122</v>
      </c>
      <c r="AB75" s="879" t="str">
        <f t="shared" si="31"/>
        <v/>
      </c>
      <c r="AC75" s="886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6" t="s">
        <v>122</v>
      </c>
      <c r="H76" s="879" t="str">
        <f t="shared" si="21"/>
        <v/>
      </c>
      <c r="I76" s="886" t="s">
        <v>122</v>
      </c>
      <c r="J76" s="879" t="str">
        <f t="shared" si="22"/>
        <v/>
      </c>
      <c r="K76" s="886" t="s">
        <v>122</v>
      </c>
      <c r="L76" s="879" t="str">
        <f t="shared" si="23"/>
        <v/>
      </c>
      <c r="M76" s="886" t="s">
        <v>122</v>
      </c>
      <c r="N76" s="879" t="str">
        <f t="shared" si="24"/>
        <v/>
      </c>
      <c r="O76" s="886" t="s">
        <v>122</v>
      </c>
      <c r="P76" s="879" t="str">
        <f t="shared" si="25"/>
        <v/>
      </c>
      <c r="Q76" s="886" t="s">
        <v>122</v>
      </c>
      <c r="R76" s="879" t="str">
        <f t="shared" si="26"/>
        <v/>
      </c>
      <c r="S76" s="886" t="s">
        <v>122</v>
      </c>
      <c r="T76" s="879" t="str">
        <f t="shared" si="27"/>
        <v/>
      </c>
      <c r="U76" s="886" t="s">
        <v>122</v>
      </c>
      <c r="V76" s="879" t="str">
        <f t="shared" si="28"/>
        <v/>
      </c>
      <c r="W76" s="886" t="s">
        <v>122</v>
      </c>
      <c r="X76" s="879" t="str">
        <f t="shared" si="29"/>
        <v/>
      </c>
      <c r="Y76" s="886" t="s">
        <v>122</v>
      </c>
      <c r="Z76" s="879" t="str">
        <f t="shared" si="30"/>
        <v/>
      </c>
      <c r="AA76" s="886" t="s">
        <v>122</v>
      </c>
      <c r="AB76" s="879" t="str">
        <f t="shared" si="31"/>
        <v/>
      </c>
      <c r="AC76" s="886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879" t="str">
        <f t="shared" si="20"/>
        <v/>
      </c>
      <c r="G77" s="886" t="s">
        <v>122</v>
      </c>
      <c r="H77" s="879" t="str">
        <f t="shared" si="21"/>
        <v/>
      </c>
      <c r="I77" s="886" t="s">
        <v>122</v>
      </c>
      <c r="J77" s="879" t="str">
        <f t="shared" si="22"/>
        <v/>
      </c>
      <c r="K77" s="886" t="s">
        <v>122</v>
      </c>
      <c r="L77" s="879" t="str">
        <f t="shared" si="23"/>
        <v/>
      </c>
      <c r="M77" s="886" t="s">
        <v>122</v>
      </c>
      <c r="N77" s="879" t="str">
        <f t="shared" si="24"/>
        <v/>
      </c>
      <c r="O77" s="886" t="s">
        <v>122</v>
      </c>
      <c r="P77" s="879" t="str">
        <f t="shared" si="25"/>
        <v/>
      </c>
      <c r="Q77" s="886" t="s">
        <v>122</v>
      </c>
      <c r="R77" s="879" t="str">
        <f t="shared" si="26"/>
        <v/>
      </c>
      <c r="S77" s="886" t="s">
        <v>122</v>
      </c>
      <c r="T77" s="879" t="str">
        <f t="shared" si="27"/>
        <v/>
      </c>
      <c r="U77" s="886" t="s">
        <v>122</v>
      </c>
      <c r="V77" s="879" t="str">
        <f t="shared" si="28"/>
        <v/>
      </c>
      <c r="W77" s="886" t="s">
        <v>122</v>
      </c>
      <c r="X77" s="879" t="str">
        <f t="shared" si="29"/>
        <v/>
      </c>
      <c r="Y77" s="886" t="s">
        <v>122</v>
      </c>
      <c r="Z77" s="879" t="str">
        <f t="shared" si="30"/>
        <v/>
      </c>
      <c r="AA77" s="886" t="s">
        <v>122</v>
      </c>
      <c r="AB77" s="879" t="str">
        <f t="shared" si="31"/>
        <v/>
      </c>
      <c r="AC77" s="886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6" t="s">
        <v>122</v>
      </c>
      <c r="H78" s="879" t="str">
        <f t="shared" si="21"/>
        <v/>
      </c>
      <c r="I78" s="886" t="s">
        <v>122</v>
      </c>
      <c r="J78" s="879" t="str">
        <f t="shared" si="22"/>
        <v/>
      </c>
      <c r="K78" s="886" t="s">
        <v>122</v>
      </c>
      <c r="L78" s="879" t="str">
        <f t="shared" si="23"/>
        <v/>
      </c>
      <c r="M78" s="886" t="s">
        <v>122</v>
      </c>
      <c r="N78" s="879" t="str">
        <f t="shared" si="24"/>
        <v/>
      </c>
      <c r="O78" s="886" t="s">
        <v>122</v>
      </c>
      <c r="P78" s="879" t="str">
        <f t="shared" si="25"/>
        <v/>
      </c>
      <c r="Q78" s="886" t="s">
        <v>122</v>
      </c>
      <c r="R78" s="879" t="str">
        <f t="shared" si="26"/>
        <v/>
      </c>
      <c r="S78" s="886" t="s">
        <v>122</v>
      </c>
      <c r="T78" s="879" t="str">
        <f t="shared" si="27"/>
        <v/>
      </c>
      <c r="U78" s="886" t="s">
        <v>122</v>
      </c>
      <c r="V78" s="879" t="str">
        <f t="shared" si="28"/>
        <v/>
      </c>
      <c r="W78" s="886" t="s">
        <v>122</v>
      </c>
      <c r="X78" s="879" t="str">
        <f t="shared" si="29"/>
        <v/>
      </c>
      <c r="Y78" s="886" t="s">
        <v>122</v>
      </c>
      <c r="Z78" s="879" t="str">
        <f t="shared" si="30"/>
        <v/>
      </c>
      <c r="AA78" s="886" t="s">
        <v>122</v>
      </c>
      <c r="AB78" s="879" t="str">
        <f t="shared" si="31"/>
        <v/>
      </c>
      <c r="AC78" s="886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879" t="str">
        <f t="shared" si="20"/>
        <v/>
      </c>
      <c r="G79" s="886" t="s">
        <v>122</v>
      </c>
      <c r="H79" s="879" t="str">
        <f t="shared" si="21"/>
        <v/>
      </c>
      <c r="I79" s="886" t="s">
        <v>122</v>
      </c>
      <c r="J79" s="879" t="str">
        <f t="shared" si="22"/>
        <v/>
      </c>
      <c r="K79" s="886" t="s">
        <v>122</v>
      </c>
      <c r="L79" s="879" t="str">
        <f t="shared" si="23"/>
        <v/>
      </c>
      <c r="M79" s="886" t="s">
        <v>122</v>
      </c>
      <c r="N79" s="879" t="str">
        <f t="shared" si="24"/>
        <v/>
      </c>
      <c r="O79" s="886" t="s">
        <v>122</v>
      </c>
      <c r="P79" s="879" t="str">
        <f t="shared" si="25"/>
        <v/>
      </c>
      <c r="Q79" s="886" t="s">
        <v>122</v>
      </c>
      <c r="R79" s="879" t="str">
        <f t="shared" si="26"/>
        <v/>
      </c>
      <c r="S79" s="886" t="s">
        <v>122</v>
      </c>
      <c r="T79" s="879" t="str">
        <f t="shared" si="27"/>
        <v/>
      </c>
      <c r="U79" s="886" t="s">
        <v>122</v>
      </c>
      <c r="V79" s="879" t="str">
        <f t="shared" si="28"/>
        <v/>
      </c>
      <c r="W79" s="886" t="s">
        <v>122</v>
      </c>
      <c r="X79" s="879" t="str">
        <f t="shared" si="29"/>
        <v/>
      </c>
      <c r="Y79" s="886" t="s">
        <v>122</v>
      </c>
      <c r="Z79" s="879" t="str">
        <f t="shared" si="30"/>
        <v/>
      </c>
      <c r="AA79" s="886" t="s">
        <v>122</v>
      </c>
      <c r="AB79" s="879" t="str">
        <f t="shared" si="31"/>
        <v/>
      </c>
      <c r="AC79" s="886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6" t="s">
        <v>122</v>
      </c>
      <c r="H80" s="879" t="str">
        <f t="shared" si="21"/>
        <v/>
      </c>
      <c r="I80" s="886" t="s">
        <v>122</v>
      </c>
      <c r="J80" s="879" t="str">
        <f t="shared" si="22"/>
        <v/>
      </c>
      <c r="K80" s="886" t="s">
        <v>122</v>
      </c>
      <c r="L80" s="879" t="str">
        <f t="shared" si="23"/>
        <v/>
      </c>
      <c r="M80" s="886" t="s">
        <v>122</v>
      </c>
      <c r="N80" s="879" t="str">
        <f t="shared" si="24"/>
        <v/>
      </c>
      <c r="O80" s="886" t="s">
        <v>122</v>
      </c>
      <c r="P80" s="879" t="str">
        <f t="shared" si="25"/>
        <v/>
      </c>
      <c r="Q80" s="886" t="s">
        <v>122</v>
      </c>
      <c r="R80" s="879" t="str">
        <f t="shared" si="26"/>
        <v/>
      </c>
      <c r="S80" s="886" t="s">
        <v>122</v>
      </c>
      <c r="T80" s="879" t="str">
        <f t="shared" si="27"/>
        <v/>
      </c>
      <c r="U80" s="886" t="s">
        <v>122</v>
      </c>
      <c r="V80" s="879" t="str">
        <f t="shared" si="28"/>
        <v/>
      </c>
      <c r="W80" s="886" t="s">
        <v>122</v>
      </c>
      <c r="X80" s="879" t="str">
        <f t="shared" si="29"/>
        <v/>
      </c>
      <c r="Y80" s="886" t="s">
        <v>122</v>
      </c>
      <c r="Z80" s="879" t="str">
        <f t="shared" si="30"/>
        <v/>
      </c>
      <c r="AA80" s="886" t="s">
        <v>122</v>
      </c>
      <c r="AB80" s="879" t="str">
        <f t="shared" si="31"/>
        <v/>
      </c>
      <c r="AC80" s="886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879">
        <f t="shared" si="20"/>
        <v>24</v>
      </c>
      <c r="G81" s="332">
        <v>24</v>
      </c>
      <c r="H81" s="879">
        <f t="shared" si="21"/>
        <v>26</v>
      </c>
      <c r="I81" s="332">
        <v>26</v>
      </c>
      <c r="J81" s="879">
        <f t="shared" si="22"/>
        <v>28</v>
      </c>
      <c r="K81" s="880">
        <v>28</v>
      </c>
      <c r="L81" s="879">
        <f t="shared" si="23"/>
        <v>23</v>
      </c>
      <c r="M81" s="880">
        <v>23</v>
      </c>
      <c r="N81" s="879">
        <f t="shared" si="24"/>
        <v>33</v>
      </c>
      <c r="O81" s="880">
        <v>33</v>
      </c>
      <c r="P81" s="879">
        <f t="shared" si="25"/>
        <v>33</v>
      </c>
      <c r="Q81" s="880">
        <v>33</v>
      </c>
      <c r="R81" s="879">
        <f t="shared" si="26"/>
        <v>32</v>
      </c>
      <c r="S81" s="882">
        <v>32</v>
      </c>
      <c r="T81" s="879">
        <f t="shared" si="27"/>
        <v>32</v>
      </c>
      <c r="U81" s="882">
        <v>32</v>
      </c>
      <c r="V81" s="878">
        <f t="shared" si="28"/>
        <v>20</v>
      </c>
      <c r="W81" s="882">
        <v>20</v>
      </c>
      <c r="X81" s="879">
        <f t="shared" si="29"/>
        <v>32</v>
      </c>
      <c r="Y81" s="882">
        <v>32</v>
      </c>
      <c r="Z81" s="881">
        <f t="shared" si="30"/>
        <v>35</v>
      </c>
      <c r="AA81" s="882">
        <v>35</v>
      </c>
      <c r="AB81" s="879">
        <f t="shared" si="31"/>
        <v>26</v>
      </c>
      <c r="AC81" s="882">
        <v>26</v>
      </c>
      <c r="AD81" s="75">
        <f ca="1">OFFSET(Z81,0,1)</f>
        <v>35</v>
      </c>
      <c r="AE81" s="76">
        <f ca="1">OFFSET(V81,0,1)</f>
        <v>20</v>
      </c>
      <c r="AF81" s="122">
        <f>AVERAGE(F81:AC81)</f>
        <v>28.666666666666668</v>
      </c>
      <c r="AG81" s="1004">
        <f t="shared" ca="1" si="32"/>
        <v>35</v>
      </c>
      <c r="AH81" s="1005"/>
      <c r="AI81" s="1006">
        <f t="shared" ca="1" si="33"/>
        <v>20</v>
      </c>
      <c r="AJ81" s="1005"/>
      <c r="AK81" s="1088">
        <f t="shared" si="34"/>
        <v>28.666666666666668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3.1E-2</v>
      </c>
      <c r="G82" s="284">
        <v>3.1E-2</v>
      </c>
      <c r="H82" s="283">
        <f t="shared" si="21"/>
        <v>5.7000000000000002E-2</v>
      </c>
      <c r="I82" s="284">
        <v>5.7000000000000002E-2</v>
      </c>
      <c r="J82" s="283">
        <f t="shared" si="22"/>
        <v>3.2000000000000001E-2</v>
      </c>
      <c r="K82" s="285">
        <v>3.2000000000000001E-2</v>
      </c>
      <c r="L82" s="283">
        <f t="shared" si="23"/>
        <v>6.5000000000000002E-2</v>
      </c>
      <c r="M82" s="285">
        <v>6.5000000000000002E-2</v>
      </c>
      <c r="N82" s="283">
        <f t="shared" si="24"/>
        <v>3.2000000000000001E-2</v>
      </c>
      <c r="O82" s="285">
        <v>3.2000000000000001E-2</v>
      </c>
      <c r="P82" s="283">
        <f t="shared" si="25"/>
        <v>3.3000000000000002E-2</v>
      </c>
      <c r="Q82" s="285">
        <v>3.3000000000000002E-2</v>
      </c>
      <c r="R82" s="899">
        <f t="shared" si="26"/>
        <v>2.4E-2</v>
      </c>
      <c r="S82" s="286">
        <v>2.4E-2</v>
      </c>
      <c r="T82" s="283">
        <f t="shared" si="27"/>
        <v>4.9000000000000002E-2</v>
      </c>
      <c r="U82" s="286">
        <v>4.9000000000000002E-2</v>
      </c>
      <c r="V82" s="283">
        <f t="shared" si="28"/>
        <v>2.7E-2</v>
      </c>
      <c r="W82" s="286">
        <v>2.7E-2</v>
      </c>
      <c r="X82" s="283">
        <f t="shared" si="29"/>
        <v>5.8999999999999997E-2</v>
      </c>
      <c r="Y82" s="286">
        <v>5.8999999999999997E-2</v>
      </c>
      <c r="Z82" s="287">
        <f t="shared" si="30"/>
        <v>0.11</v>
      </c>
      <c r="AA82" s="286">
        <v>0.11</v>
      </c>
      <c r="AB82" s="283">
        <f t="shared" si="31"/>
        <v>6.4000000000000001E-2</v>
      </c>
      <c r="AC82" s="286">
        <v>6.4000000000000001E-2</v>
      </c>
      <c r="AD82" s="182">
        <f ca="1">OFFSET(Z82,0,1)</f>
        <v>0.11</v>
      </c>
      <c r="AE82" s="119">
        <f ca="1">OFFSET(R82,0,1)</f>
        <v>2.4E-2</v>
      </c>
      <c r="AF82" s="119">
        <f>AVERAGE(F82:AC82)</f>
        <v>4.8583333333333346E-2</v>
      </c>
      <c r="AG82" s="1007">
        <f t="shared" ca="1" si="32"/>
        <v>0.11</v>
      </c>
      <c r="AH82" s="1008"/>
      <c r="AI82" s="1084">
        <f t="shared" ca="1" si="33"/>
        <v>2.4E-2</v>
      </c>
      <c r="AJ82" s="1008"/>
      <c r="AK82" s="1084">
        <f t="shared" si="34"/>
        <v>4.8583333333333346E-2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886" t="s">
        <v>122</v>
      </c>
      <c r="H83" s="230" t="str">
        <f t="shared" si="21"/>
        <v/>
      </c>
      <c r="I83" s="886" t="s">
        <v>122</v>
      </c>
      <c r="J83" s="230" t="str">
        <f t="shared" si="22"/>
        <v/>
      </c>
      <c r="K83" s="886" t="s">
        <v>122</v>
      </c>
      <c r="L83" s="232">
        <f t="shared" si="23"/>
        <v>3.4</v>
      </c>
      <c r="M83" s="233">
        <v>3.4</v>
      </c>
      <c r="N83" s="230" t="str">
        <f t="shared" si="24"/>
        <v/>
      </c>
      <c r="O83" s="886" t="s">
        <v>122</v>
      </c>
      <c r="P83" s="230" t="str">
        <f t="shared" si="25"/>
        <v/>
      </c>
      <c r="Q83" s="886" t="s">
        <v>122</v>
      </c>
      <c r="R83" s="230" t="str">
        <f t="shared" si="26"/>
        <v/>
      </c>
      <c r="S83" s="886" t="s">
        <v>122</v>
      </c>
      <c r="T83" s="230" t="str">
        <f t="shared" si="27"/>
        <v/>
      </c>
      <c r="U83" s="886" t="s">
        <v>122</v>
      </c>
      <c r="V83" s="230" t="str">
        <f t="shared" si="28"/>
        <v/>
      </c>
      <c r="W83" s="886" t="s">
        <v>122</v>
      </c>
      <c r="X83" s="230" t="str">
        <f t="shared" si="29"/>
        <v/>
      </c>
      <c r="Y83" s="886" t="s">
        <v>122</v>
      </c>
      <c r="Z83" s="230" t="str">
        <f t="shared" si="30"/>
        <v/>
      </c>
      <c r="AA83" s="886" t="s">
        <v>122</v>
      </c>
      <c r="AB83" s="230" t="str">
        <f t="shared" si="31"/>
        <v/>
      </c>
      <c r="AC83" s="886" t="s">
        <v>122</v>
      </c>
      <c r="AD83" s="204">
        <f t="shared" ref="AD83:AD89" ca="1" si="35">OFFSET(L83,0,1)</f>
        <v>3.4</v>
      </c>
      <c r="AE83" s="121" t="s">
        <v>122</v>
      </c>
      <c r="AF83" s="121" t="s">
        <v>122</v>
      </c>
      <c r="AG83" s="1085">
        <f t="shared" ca="1" si="32"/>
        <v>3.4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886" t="s">
        <v>122</v>
      </c>
      <c r="H84" s="283" t="str">
        <f t="shared" si="21"/>
        <v/>
      </c>
      <c r="I84" s="886" t="s">
        <v>122</v>
      </c>
      <c r="J84" s="283" t="str">
        <f t="shared" si="22"/>
        <v/>
      </c>
      <c r="K84" s="8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886" t="s">
        <v>122</v>
      </c>
      <c r="P84" s="283" t="str">
        <f t="shared" si="25"/>
        <v/>
      </c>
      <c r="Q84" s="886" t="s">
        <v>122</v>
      </c>
      <c r="R84" s="283" t="str">
        <f t="shared" si="26"/>
        <v/>
      </c>
      <c r="S84" s="886" t="s">
        <v>122</v>
      </c>
      <c r="T84" s="283" t="str">
        <f t="shared" si="27"/>
        <v/>
      </c>
      <c r="U84" s="886" t="s">
        <v>122</v>
      </c>
      <c r="V84" s="283" t="str">
        <f t="shared" si="28"/>
        <v/>
      </c>
      <c r="W84" s="886" t="s">
        <v>122</v>
      </c>
      <c r="X84" s="283" t="str">
        <f t="shared" si="29"/>
        <v/>
      </c>
      <c r="Y84" s="886" t="s">
        <v>122</v>
      </c>
      <c r="Z84" s="283" t="str">
        <f t="shared" si="30"/>
        <v/>
      </c>
      <c r="AA84" s="886" t="s">
        <v>122</v>
      </c>
      <c r="AB84" s="283" t="str">
        <f t="shared" si="31"/>
        <v/>
      </c>
      <c r="AC84" s="886" t="s">
        <v>122</v>
      </c>
      <c r="AD84" s="182" t="str">
        <f t="shared" ca="1" si="35"/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283" t="str">
        <f t="shared" si="20"/>
        <v/>
      </c>
      <c r="G85" s="886" t="s">
        <v>122</v>
      </c>
      <c r="H85" s="283" t="str">
        <f t="shared" si="21"/>
        <v/>
      </c>
      <c r="I85" s="886" t="s">
        <v>122</v>
      </c>
      <c r="J85" s="283" t="str">
        <f t="shared" si="22"/>
        <v/>
      </c>
      <c r="K85" s="8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886" t="s">
        <v>122</v>
      </c>
      <c r="P85" s="283" t="str">
        <f t="shared" si="25"/>
        <v/>
      </c>
      <c r="Q85" s="886" t="s">
        <v>122</v>
      </c>
      <c r="R85" s="283" t="str">
        <f t="shared" si="26"/>
        <v/>
      </c>
      <c r="S85" s="886" t="s">
        <v>122</v>
      </c>
      <c r="T85" s="283" t="str">
        <f t="shared" si="27"/>
        <v/>
      </c>
      <c r="U85" s="886" t="s">
        <v>122</v>
      </c>
      <c r="V85" s="283" t="str">
        <f t="shared" si="28"/>
        <v/>
      </c>
      <c r="W85" s="886" t="s">
        <v>122</v>
      </c>
      <c r="X85" s="283" t="str">
        <f t="shared" si="29"/>
        <v/>
      </c>
      <c r="Y85" s="886" t="s">
        <v>122</v>
      </c>
      <c r="Z85" s="283" t="str">
        <f t="shared" si="30"/>
        <v/>
      </c>
      <c r="AA85" s="886" t="s">
        <v>122</v>
      </c>
      <c r="AB85" s="283" t="str">
        <f t="shared" si="31"/>
        <v/>
      </c>
      <c r="AC85" s="886" t="s">
        <v>122</v>
      </c>
      <c r="AD85" s="182" t="str">
        <f t="shared" ca="1" si="35"/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886" t="s">
        <v>122</v>
      </c>
      <c r="H86" s="230" t="str">
        <f t="shared" si="21"/>
        <v/>
      </c>
      <c r="I86" s="886" t="s">
        <v>122</v>
      </c>
      <c r="J86" s="230" t="str">
        <f t="shared" si="22"/>
        <v/>
      </c>
      <c r="K86" s="886" t="s">
        <v>122</v>
      </c>
      <c r="L86" s="232">
        <f t="shared" si="23"/>
        <v>7.2</v>
      </c>
      <c r="M86" s="233">
        <v>7.2</v>
      </c>
      <c r="N86" s="230" t="str">
        <f t="shared" si="24"/>
        <v/>
      </c>
      <c r="O86" s="886" t="s">
        <v>122</v>
      </c>
      <c r="P86" s="230" t="str">
        <f t="shared" si="25"/>
        <v/>
      </c>
      <c r="Q86" s="886" t="s">
        <v>122</v>
      </c>
      <c r="R86" s="230" t="str">
        <f t="shared" si="26"/>
        <v/>
      </c>
      <c r="S86" s="886" t="s">
        <v>122</v>
      </c>
      <c r="T86" s="230" t="str">
        <f t="shared" si="27"/>
        <v/>
      </c>
      <c r="U86" s="886" t="s">
        <v>122</v>
      </c>
      <c r="V86" s="230" t="str">
        <f t="shared" si="28"/>
        <v/>
      </c>
      <c r="W86" s="886" t="s">
        <v>122</v>
      </c>
      <c r="X86" s="230" t="str">
        <f t="shared" si="29"/>
        <v/>
      </c>
      <c r="Y86" s="886" t="s">
        <v>122</v>
      </c>
      <c r="Z86" s="230" t="str">
        <f t="shared" si="30"/>
        <v/>
      </c>
      <c r="AA86" s="886" t="s">
        <v>122</v>
      </c>
      <c r="AB86" s="230" t="str">
        <f t="shared" si="31"/>
        <v/>
      </c>
      <c r="AC86" s="886" t="s">
        <v>122</v>
      </c>
      <c r="AD86" s="204">
        <f t="shared" ca="1" si="35"/>
        <v>7.2</v>
      </c>
      <c r="AE86" s="121" t="s">
        <v>122</v>
      </c>
      <c r="AF86" s="121" t="s">
        <v>122</v>
      </c>
      <c r="AG86" s="1085">
        <f t="shared" ca="1" si="32"/>
        <v>7.2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879" t="str">
        <f t="shared" si="20"/>
        <v/>
      </c>
      <c r="G87" s="886" t="s">
        <v>122</v>
      </c>
      <c r="H87" s="879" t="str">
        <f t="shared" si="21"/>
        <v/>
      </c>
      <c r="I87" s="886" t="s">
        <v>122</v>
      </c>
      <c r="J87" s="879" t="str">
        <f t="shared" si="22"/>
        <v/>
      </c>
      <c r="K87" s="886" t="s">
        <v>122</v>
      </c>
      <c r="L87" s="881">
        <f t="shared" si="23"/>
        <v>4</v>
      </c>
      <c r="M87" s="880">
        <v>4</v>
      </c>
      <c r="N87" s="879" t="str">
        <f t="shared" si="24"/>
        <v/>
      </c>
      <c r="O87" s="886" t="s">
        <v>122</v>
      </c>
      <c r="P87" s="879" t="str">
        <f t="shared" si="25"/>
        <v/>
      </c>
      <c r="Q87" s="886" t="s">
        <v>122</v>
      </c>
      <c r="R87" s="879" t="str">
        <f t="shared" si="26"/>
        <v/>
      </c>
      <c r="S87" s="886" t="s">
        <v>122</v>
      </c>
      <c r="T87" s="879" t="str">
        <f t="shared" si="27"/>
        <v/>
      </c>
      <c r="U87" s="886" t="s">
        <v>122</v>
      </c>
      <c r="V87" s="879" t="str">
        <f t="shared" si="28"/>
        <v/>
      </c>
      <c r="W87" s="886" t="s">
        <v>122</v>
      </c>
      <c r="X87" s="879" t="str">
        <f t="shared" si="29"/>
        <v/>
      </c>
      <c r="Y87" s="886" t="s">
        <v>122</v>
      </c>
      <c r="Z87" s="879" t="str">
        <f t="shared" si="30"/>
        <v/>
      </c>
      <c r="AA87" s="886" t="s">
        <v>122</v>
      </c>
      <c r="AB87" s="879" t="str">
        <f t="shared" si="31"/>
        <v/>
      </c>
      <c r="AC87" s="886" t="s">
        <v>122</v>
      </c>
      <c r="AD87" s="75">
        <f t="shared" ca="1" si="35"/>
        <v>4</v>
      </c>
      <c r="AE87" s="76" t="s">
        <v>122</v>
      </c>
      <c r="AF87" s="76" t="s">
        <v>122</v>
      </c>
      <c r="AG87" s="1004">
        <f t="shared" ca="1" si="32"/>
        <v>4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9">
        <f t="shared" si="20"/>
        <v>73</v>
      </c>
      <c r="G88" s="332">
        <v>73</v>
      </c>
      <c r="H88" s="879">
        <f t="shared" si="21"/>
        <v>80</v>
      </c>
      <c r="I88" s="332">
        <v>80</v>
      </c>
      <c r="J88" s="878">
        <f t="shared" si="22"/>
        <v>69</v>
      </c>
      <c r="K88" s="880">
        <v>69</v>
      </c>
      <c r="L88" s="881">
        <f t="shared" si="23"/>
        <v>104</v>
      </c>
      <c r="M88" s="880">
        <v>104</v>
      </c>
      <c r="N88" s="879">
        <f t="shared" si="24"/>
        <v>92</v>
      </c>
      <c r="O88" s="880">
        <v>92</v>
      </c>
      <c r="P88" s="879">
        <f t="shared" si="25"/>
        <v>97</v>
      </c>
      <c r="Q88" s="880">
        <v>97</v>
      </c>
      <c r="R88" s="879">
        <f t="shared" si="26"/>
        <v>91</v>
      </c>
      <c r="S88" s="882">
        <v>91</v>
      </c>
      <c r="T88" s="879">
        <f t="shared" si="27"/>
        <v>81</v>
      </c>
      <c r="U88" s="882">
        <v>81</v>
      </c>
      <c r="V88" s="879">
        <f t="shared" si="28"/>
        <v>72</v>
      </c>
      <c r="W88" s="882">
        <v>72</v>
      </c>
      <c r="X88" s="879">
        <f t="shared" si="29"/>
        <v>90</v>
      </c>
      <c r="Y88" s="882">
        <v>90</v>
      </c>
      <c r="Z88" s="879">
        <f t="shared" si="30"/>
        <v>101</v>
      </c>
      <c r="AA88" s="882">
        <v>101</v>
      </c>
      <c r="AB88" s="879">
        <f t="shared" si="31"/>
        <v>97</v>
      </c>
      <c r="AC88" s="882">
        <v>97</v>
      </c>
      <c r="AD88" s="75">
        <f t="shared" ca="1" si="35"/>
        <v>104</v>
      </c>
      <c r="AE88" s="76">
        <f ca="1">OFFSET(J88,0,1)</f>
        <v>69</v>
      </c>
      <c r="AF88" s="122">
        <f>AVERAGE(F88:AC88)</f>
        <v>87.25</v>
      </c>
      <c r="AG88" s="1004">
        <f t="shared" ca="1" si="32"/>
        <v>104</v>
      </c>
      <c r="AH88" s="1005"/>
      <c r="AI88" s="1006">
        <f t="shared" ca="1" si="33"/>
        <v>69</v>
      </c>
      <c r="AJ88" s="1005"/>
      <c r="AK88" s="1088">
        <f t="shared" si="34"/>
        <v>87.25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3.3</v>
      </c>
      <c r="G89" s="231">
        <v>3.3</v>
      </c>
      <c r="H89" s="230">
        <f t="shared" si="21"/>
        <v>8.1</v>
      </c>
      <c r="I89" s="231">
        <v>8.1</v>
      </c>
      <c r="J89" s="230">
        <f t="shared" si="22"/>
        <v>3.8</v>
      </c>
      <c r="K89" s="233">
        <v>3.8</v>
      </c>
      <c r="L89" s="232">
        <f t="shared" si="23"/>
        <v>26</v>
      </c>
      <c r="M89" s="233">
        <v>26</v>
      </c>
      <c r="N89" s="230">
        <f t="shared" si="24"/>
        <v>4.5999999999999996</v>
      </c>
      <c r="O89" s="233">
        <v>4.5999999999999996</v>
      </c>
      <c r="P89" s="230">
        <f t="shared" si="25"/>
        <v>5.6</v>
      </c>
      <c r="Q89" s="233">
        <v>5.6</v>
      </c>
      <c r="R89" s="230">
        <f t="shared" si="26"/>
        <v>3.9</v>
      </c>
      <c r="S89" s="234">
        <v>3.9</v>
      </c>
      <c r="T89" s="235">
        <f t="shared" si="27"/>
        <v>2.5</v>
      </c>
      <c r="U89" s="234">
        <v>2.5</v>
      </c>
      <c r="V89" s="230">
        <f t="shared" si="28"/>
        <v>10</v>
      </c>
      <c r="W89" s="234">
        <v>10</v>
      </c>
      <c r="X89" s="230">
        <f t="shared" si="29"/>
        <v>5.6</v>
      </c>
      <c r="Y89" s="234">
        <v>5.6</v>
      </c>
      <c r="Z89" s="230">
        <f t="shared" si="30"/>
        <v>3</v>
      </c>
      <c r="AA89" s="234">
        <v>3</v>
      </c>
      <c r="AB89" s="230">
        <f t="shared" si="31"/>
        <v>8.4</v>
      </c>
      <c r="AC89" s="234">
        <v>8.4</v>
      </c>
      <c r="AD89" s="204">
        <f t="shared" ca="1" si="35"/>
        <v>26</v>
      </c>
      <c r="AE89" s="121">
        <f ca="1">OFFSET(T89,0,1)</f>
        <v>2.5</v>
      </c>
      <c r="AF89" s="121">
        <f>AVERAGE(F89:AC89)</f>
        <v>7.0666666666666664</v>
      </c>
      <c r="AG89" s="1085">
        <f t="shared" ca="1" si="32"/>
        <v>26</v>
      </c>
      <c r="AH89" s="1086"/>
      <c r="AI89" s="1087">
        <f t="shared" ca="1" si="33"/>
        <v>2.5</v>
      </c>
      <c r="AJ89" s="1086"/>
      <c r="AK89" s="1087">
        <f t="shared" si="34"/>
        <v>7.0666666666666664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315</v>
      </c>
      <c r="E90" s="71" t="s">
        <v>569</v>
      </c>
      <c r="F90" s="235">
        <f t="shared" si="20"/>
        <v>6.9</v>
      </c>
      <c r="G90" s="231">
        <v>6.9</v>
      </c>
      <c r="H90" s="230">
        <f t="shared" si="21"/>
        <v>7</v>
      </c>
      <c r="I90" s="231">
        <v>7</v>
      </c>
      <c r="J90" s="230">
        <f t="shared" si="22"/>
        <v>7</v>
      </c>
      <c r="K90" s="233">
        <v>7</v>
      </c>
      <c r="L90" s="230">
        <f t="shared" si="23"/>
        <v>7</v>
      </c>
      <c r="M90" s="233">
        <v>7</v>
      </c>
      <c r="N90" s="232">
        <f t="shared" si="24"/>
        <v>7.2</v>
      </c>
      <c r="O90" s="233">
        <v>7.2</v>
      </c>
      <c r="P90" s="230">
        <f t="shared" si="25"/>
        <v>7.1</v>
      </c>
      <c r="Q90" s="233">
        <v>7.1</v>
      </c>
      <c r="R90" s="230">
        <f t="shared" si="26"/>
        <v>7.1</v>
      </c>
      <c r="S90" s="234">
        <v>7.1</v>
      </c>
      <c r="T90" s="230">
        <f t="shared" si="27"/>
        <v>7.2</v>
      </c>
      <c r="U90" s="234">
        <v>7.2</v>
      </c>
      <c r="V90" s="230">
        <f t="shared" si="28"/>
        <v>6.9</v>
      </c>
      <c r="W90" s="234">
        <v>6.9</v>
      </c>
      <c r="X90" s="230">
        <f t="shared" si="29"/>
        <v>7</v>
      </c>
      <c r="Y90" s="234">
        <v>7</v>
      </c>
      <c r="Z90" s="230">
        <f t="shared" si="30"/>
        <v>7.1</v>
      </c>
      <c r="AA90" s="234">
        <v>7.1</v>
      </c>
      <c r="AB90" s="230">
        <f t="shared" si="31"/>
        <v>7</v>
      </c>
      <c r="AC90" s="234">
        <v>7</v>
      </c>
      <c r="AD90" s="204">
        <f ca="1">OFFSET(N90,0,1)</f>
        <v>7.2</v>
      </c>
      <c r="AE90" s="121">
        <f ca="1">OFFSET(F90,0,1)</f>
        <v>6.9</v>
      </c>
      <c r="AF90" s="121">
        <f>AVERAGE(F90:AC90)</f>
        <v>7.041666666666667</v>
      </c>
      <c r="AG90" s="1085">
        <f t="shared" ca="1" si="32"/>
        <v>7.2</v>
      </c>
      <c r="AH90" s="1086"/>
      <c r="AI90" s="1087">
        <f t="shared" ca="1" si="33"/>
        <v>6.9</v>
      </c>
      <c r="AJ90" s="1086"/>
      <c r="AK90" s="1087">
        <f t="shared" si="34"/>
        <v>7.041666666666667</v>
      </c>
      <c r="AL90" s="1086"/>
      <c r="AM90" s="460">
        <f t="shared" si="19"/>
        <v>12</v>
      </c>
      <c r="AN90" s="884"/>
      <c r="AO90" s="884"/>
      <c r="AP90" s="884"/>
    </row>
    <row r="91" spans="1:42" s="21" customFormat="1" ht="12.95" customHeight="1" x14ac:dyDescent="0.15">
      <c r="A91" s="982"/>
      <c r="B91" s="328">
        <v>27</v>
      </c>
      <c r="C91" s="40"/>
      <c r="D91" s="49" t="s">
        <v>1528</v>
      </c>
      <c r="E91" s="27" t="s">
        <v>220</v>
      </c>
      <c r="F91" s="879" t="str">
        <f t="shared" si="20"/>
        <v/>
      </c>
      <c r="G91" s="886" t="s">
        <v>122</v>
      </c>
      <c r="H91" s="879" t="str">
        <f t="shared" si="21"/>
        <v/>
      </c>
      <c r="I91" s="886" t="s">
        <v>122</v>
      </c>
      <c r="J91" s="879" t="str">
        <f t="shared" si="22"/>
        <v/>
      </c>
      <c r="K91" s="886" t="s">
        <v>122</v>
      </c>
      <c r="L91" s="879" t="str">
        <f t="shared" si="23"/>
        <v/>
      </c>
      <c r="M91" s="886" t="s">
        <v>122</v>
      </c>
      <c r="N91" s="879" t="str">
        <f t="shared" si="24"/>
        <v/>
      </c>
      <c r="O91" s="886" t="s">
        <v>122</v>
      </c>
      <c r="P91" s="879" t="str">
        <f t="shared" si="25"/>
        <v/>
      </c>
      <c r="Q91" s="886" t="s">
        <v>122</v>
      </c>
      <c r="R91" s="879" t="str">
        <f t="shared" si="26"/>
        <v/>
      </c>
      <c r="S91" s="886" t="s">
        <v>122</v>
      </c>
      <c r="T91" s="879" t="str">
        <f t="shared" si="27"/>
        <v/>
      </c>
      <c r="U91" s="886" t="s">
        <v>122</v>
      </c>
      <c r="V91" s="879" t="str">
        <f t="shared" si="28"/>
        <v/>
      </c>
      <c r="W91" s="886" t="s">
        <v>122</v>
      </c>
      <c r="X91" s="879" t="str">
        <f t="shared" si="29"/>
        <v/>
      </c>
      <c r="Y91" s="886" t="s">
        <v>122</v>
      </c>
      <c r="Z91" s="879" t="str">
        <f t="shared" si="30"/>
        <v/>
      </c>
      <c r="AA91" s="886" t="s">
        <v>122</v>
      </c>
      <c r="AB91" s="879" t="str">
        <f t="shared" si="31"/>
        <v/>
      </c>
      <c r="AC91" s="886" t="s">
        <v>122</v>
      </c>
      <c r="AD91" s="75" t="s">
        <v>122</v>
      </c>
      <c r="AE91" s="76" t="s">
        <v>122</v>
      </c>
      <c r="AF91" s="76" t="s">
        <v>122</v>
      </c>
      <c r="AG91" s="1004" t="str">
        <f t="shared" si="32"/>
        <v>-</v>
      </c>
      <c r="AH91" s="1005"/>
      <c r="AI91" s="1006" t="str">
        <f t="shared" si="33"/>
        <v>-</v>
      </c>
      <c r="AJ91" s="1005"/>
      <c r="AK91" s="1087" t="str">
        <f t="shared" si="34"/>
        <v>-</v>
      </c>
      <c r="AL91" s="1086"/>
      <c r="AM91" s="460" t="str">
        <f t="shared" si="19"/>
        <v>-</v>
      </c>
      <c r="AN91" s="355"/>
      <c r="AO91" s="355"/>
      <c r="AP91" s="355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1746</v>
      </c>
      <c r="F92" s="879" t="str">
        <f t="shared" si="20"/>
        <v/>
      </c>
      <c r="G92" s="886" t="s">
        <v>122</v>
      </c>
      <c r="H92" s="879">
        <f t="shared" si="21"/>
        <v>11000</v>
      </c>
      <c r="I92" s="332">
        <v>11000</v>
      </c>
      <c r="J92" s="879" t="str">
        <f t="shared" si="22"/>
        <v/>
      </c>
      <c r="K92" s="886" t="s">
        <v>122</v>
      </c>
      <c r="L92" s="881">
        <f t="shared" si="23"/>
        <v>12000</v>
      </c>
      <c r="M92" s="880">
        <v>12000</v>
      </c>
      <c r="N92" s="879" t="str">
        <f t="shared" si="24"/>
        <v/>
      </c>
      <c r="O92" s="886" t="s">
        <v>122</v>
      </c>
      <c r="P92" s="879" t="str">
        <f t="shared" si="25"/>
        <v/>
      </c>
      <c r="Q92" s="886" t="s">
        <v>122</v>
      </c>
      <c r="R92" s="878">
        <f t="shared" si="26"/>
        <v>3800</v>
      </c>
      <c r="S92" s="882">
        <v>3800</v>
      </c>
      <c r="T92" s="879" t="str">
        <f t="shared" si="27"/>
        <v/>
      </c>
      <c r="U92" s="886" t="s">
        <v>122</v>
      </c>
      <c r="V92" s="879" t="str">
        <f t="shared" si="28"/>
        <v/>
      </c>
      <c r="W92" s="886" t="s">
        <v>122</v>
      </c>
      <c r="X92" s="879" t="str">
        <f t="shared" si="29"/>
        <v/>
      </c>
      <c r="Y92" s="886" t="s">
        <v>122</v>
      </c>
      <c r="Z92" s="879">
        <f t="shared" si="30"/>
        <v>5300</v>
      </c>
      <c r="AA92" s="882">
        <v>5300</v>
      </c>
      <c r="AB92" s="879" t="str">
        <f t="shared" si="31"/>
        <v/>
      </c>
      <c r="AC92" s="886" t="s">
        <v>122</v>
      </c>
      <c r="AD92" s="75">
        <f ca="1">OFFSET(L92,0,1)</f>
        <v>12000</v>
      </c>
      <c r="AE92" s="76">
        <f ca="1">OFFSET(R92,0,1)</f>
        <v>3800</v>
      </c>
      <c r="AF92" s="122">
        <f>AVERAGE(F92:AC92)</f>
        <v>8025</v>
      </c>
      <c r="AG92" s="1004">
        <f t="shared" ca="1" si="32"/>
        <v>12000</v>
      </c>
      <c r="AH92" s="1005"/>
      <c r="AI92" s="1006">
        <f t="shared" ca="1" si="33"/>
        <v>3800</v>
      </c>
      <c r="AJ92" s="1005"/>
      <c r="AK92" s="1088">
        <f t="shared" si="34"/>
        <v>8025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886" t="s">
        <v>122</v>
      </c>
      <c r="H93" s="283" t="str">
        <f t="shared" si="21"/>
        <v/>
      </c>
      <c r="I93" s="886" t="s">
        <v>122</v>
      </c>
      <c r="J93" s="283" t="str">
        <f t="shared" si="22"/>
        <v/>
      </c>
      <c r="K93" s="8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886" t="s">
        <v>122</v>
      </c>
      <c r="P93" s="283" t="str">
        <f t="shared" si="25"/>
        <v/>
      </c>
      <c r="Q93" s="886" t="s">
        <v>122</v>
      </c>
      <c r="R93" s="283" t="str">
        <f t="shared" si="26"/>
        <v/>
      </c>
      <c r="S93" s="886" t="s">
        <v>122</v>
      </c>
      <c r="T93" s="283" t="str">
        <f t="shared" si="27"/>
        <v/>
      </c>
      <c r="U93" s="886" t="s">
        <v>122</v>
      </c>
      <c r="V93" s="283" t="str">
        <f t="shared" si="28"/>
        <v/>
      </c>
      <c r="W93" s="886" t="s">
        <v>122</v>
      </c>
      <c r="X93" s="283" t="str">
        <f t="shared" si="29"/>
        <v/>
      </c>
      <c r="Y93" s="886" t="s">
        <v>122</v>
      </c>
      <c r="Z93" s="283" t="str">
        <f t="shared" si="30"/>
        <v/>
      </c>
      <c r="AA93" s="886" t="s">
        <v>122</v>
      </c>
      <c r="AB93" s="283" t="str">
        <f t="shared" si="31"/>
        <v/>
      </c>
      <c r="AC93" s="8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0.08</v>
      </c>
      <c r="G94" s="912">
        <v>0.08</v>
      </c>
      <c r="H94" s="911">
        <f t="shared" si="21"/>
        <v>0.12</v>
      </c>
      <c r="I94" s="912">
        <v>0.12</v>
      </c>
      <c r="J94" s="911">
        <f t="shared" si="22"/>
        <v>0.09</v>
      </c>
      <c r="K94" s="914">
        <v>0.09</v>
      </c>
      <c r="L94" s="913">
        <f t="shared" si="23"/>
        <v>0.33</v>
      </c>
      <c r="M94" s="914">
        <v>0.33</v>
      </c>
      <c r="N94" s="911">
        <f t="shared" si="24"/>
        <v>0.1</v>
      </c>
      <c r="O94" s="914">
        <v>0.1</v>
      </c>
      <c r="P94" s="911">
        <f t="shared" si="25"/>
        <v>0.06</v>
      </c>
      <c r="Q94" s="914">
        <v>0.06</v>
      </c>
      <c r="R94" s="916">
        <f t="shared" si="26"/>
        <v>0.05</v>
      </c>
      <c r="S94" s="915">
        <v>0.05</v>
      </c>
      <c r="T94" s="911">
        <f t="shared" si="27"/>
        <v>7.0000000000000007E-2</v>
      </c>
      <c r="U94" s="915">
        <v>7.0000000000000007E-2</v>
      </c>
      <c r="V94" s="911">
        <f t="shared" si="28"/>
        <v>0.16</v>
      </c>
      <c r="W94" s="915">
        <v>0.16</v>
      </c>
      <c r="X94" s="911">
        <f t="shared" si="29"/>
        <v>0.1</v>
      </c>
      <c r="Y94" s="915">
        <v>0.1</v>
      </c>
      <c r="Z94" s="911">
        <f t="shared" si="30"/>
        <v>7.0000000000000007E-2</v>
      </c>
      <c r="AA94" s="915">
        <v>7.0000000000000007E-2</v>
      </c>
      <c r="AB94" s="911">
        <f t="shared" si="31"/>
        <v>0.13</v>
      </c>
      <c r="AC94" s="915">
        <v>0.13</v>
      </c>
      <c r="AD94" s="255">
        <f ca="1">OFFSET(L94,0,1)</f>
        <v>0.33</v>
      </c>
      <c r="AE94" s="263">
        <f ca="1">OFFSET(R94,0,1)</f>
        <v>0.05</v>
      </c>
      <c r="AF94" s="263">
        <f>AVERAGE(F94:AC94)</f>
        <v>0.11333333333333334</v>
      </c>
      <c r="AG94" s="1093">
        <f t="shared" ca="1" si="32"/>
        <v>0.33</v>
      </c>
      <c r="AH94" s="1094"/>
      <c r="AI94" s="1095">
        <f t="shared" ca="1" si="33"/>
        <v>0.05</v>
      </c>
      <c r="AJ94" s="1094"/>
      <c r="AK94" s="1095">
        <f t="shared" si="34"/>
        <v>0.11333333333333334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1747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569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375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1705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 t="s">
        <v>140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0.03</v>
      </c>
      <c r="O97" s="270">
        <v>0.03</v>
      </c>
      <c r="P97" s="269">
        <f t="shared" si="25"/>
        <v>0.02</v>
      </c>
      <c r="Q97" s="270">
        <v>0.02</v>
      </c>
      <c r="R97" s="269">
        <f t="shared" si="26"/>
        <v>0.02</v>
      </c>
      <c r="S97" s="272" t="s">
        <v>140</v>
      </c>
      <c r="T97" s="269">
        <f t="shared" si="27"/>
        <v>0.02</v>
      </c>
      <c r="U97" s="272" t="s">
        <v>140</v>
      </c>
      <c r="V97" s="269">
        <f t="shared" si="28"/>
        <v>0.03</v>
      </c>
      <c r="W97" s="272">
        <v>0.03</v>
      </c>
      <c r="X97" s="269">
        <f t="shared" si="29"/>
        <v>0.02</v>
      </c>
      <c r="Y97" s="272" t="s">
        <v>140</v>
      </c>
      <c r="Z97" s="900">
        <f t="shared" si="30"/>
        <v>0.1</v>
      </c>
      <c r="AA97" s="272">
        <v>0.1</v>
      </c>
      <c r="AB97" s="269">
        <f t="shared" si="31"/>
        <v>0.06</v>
      </c>
      <c r="AC97" s="272">
        <v>0.06</v>
      </c>
      <c r="AD97" s="194">
        <f ca="1">OFFSET(Z97,0,1)</f>
        <v>0.1</v>
      </c>
      <c r="AE97" s="120" t="str">
        <f ca="1">OFFSET(F97,0,1)</f>
        <v>&lt;0.02</v>
      </c>
      <c r="AF97" s="120">
        <f t="shared" ref="AF97:AF110" si="36">AVERAGE(F97:AC97)</f>
        <v>3.6470588235294123E-2</v>
      </c>
      <c r="AG97" s="1090">
        <f t="shared" ca="1" si="32"/>
        <v>0.1</v>
      </c>
      <c r="AH97" s="1091"/>
      <c r="AI97" s="1092" t="str">
        <f t="shared" ca="1" si="33"/>
        <v>&lt;0.02</v>
      </c>
      <c r="AJ97" s="1091"/>
      <c r="AK97" s="1092">
        <f t="shared" si="34"/>
        <v>3.6470588235294123E-2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1748</v>
      </c>
      <c r="E98" s="277" t="s">
        <v>104</v>
      </c>
      <c r="F98" s="230">
        <f t="shared" si="20"/>
        <v>0.5</v>
      </c>
      <c r="G98" s="231">
        <v>0.5</v>
      </c>
      <c r="H98" s="230">
        <f t="shared" si="21"/>
        <v>0.5</v>
      </c>
      <c r="I98" s="231">
        <v>0.5</v>
      </c>
      <c r="J98" s="232">
        <f t="shared" si="22"/>
        <v>0.7</v>
      </c>
      <c r="K98" s="233">
        <v>0.7</v>
      </c>
      <c r="L98" s="230">
        <f t="shared" si="23"/>
        <v>0.5</v>
      </c>
      <c r="M98" s="233">
        <v>0.5</v>
      </c>
      <c r="N98" s="235">
        <f t="shared" si="24"/>
        <v>0.5</v>
      </c>
      <c r="O98" s="233" t="s">
        <v>148</v>
      </c>
      <c r="P98" s="230">
        <f t="shared" si="25"/>
        <v>0.5</v>
      </c>
      <c r="Q98" s="233" t="s">
        <v>148</v>
      </c>
      <c r="R98" s="230">
        <f t="shared" si="26"/>
        <v>0.6</v>
      </c>
      <c r="S98" s="234">
        <v>0.6</v>
      </c>
      <c r="T98" s="230">
        <f t="shared" si="27"/>
        <v>0.5</v>
      </c>
      <c r="U98" s="234" t="s">
        <v>148</v>
      </c>
      <c r="V98" s="230">
        <f t="shared" si="28"/>
        <v>0.6</v>
      </c>
      <c r="W98" s="234">
        <v>0.6</v>
      </c>
      <c r="X98" s="230">
        <f t="shared" si="29"/>
        <v>0.5</v>
      </c>
      <c r="Y98" s="234">
        <v>0.5</v>
      </c>
      <c r="Z98" s="230">
        <f t="shared" si="30"/>
        <v>0.5</v>
      </c>
      <c r="AA98" s="234">
        <v>0.5</v>
      </c>
      <c r="AB98" s="230">
        <f t="shared" si="31"/>
        <v>0.5</v>
      </c>
      <c r="AC98" s="234" t="s">
        <v>148</v>
      </c>
      <c r="AD98" s="204">
        <f ca="1">OFFSET(J98,0,1)</f>
        <v>0.7</v>
      </c>
      <c r="AE98" s="121" t="str">
        <f ca="1">OFFSET(N98,0,1)</f>
        <v>&lt;0.5</v>
      </c>
      <c r="AF98" s="121">
        <f t="shared" si="36"/>
        <v>0.53999999999999992</v>
      </c>
      <c r="AG98" s="1085">
        <f t="shared" ca="1" si="32"/>
        <v>0.7</v>
      </c>
      <c r="AH98" s="1086"/>
      <c r="AI98" s="1087" t="str">
        <f t="shared" ca="1" si="33"/>
        <v>&lt;0.5</v>
      </c>
      <c r="AJ98" s="1086"/>
      <c r="AK98" s="1087">
        <f t="shared" si="34"/>
        <v>0.53999999999999992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398</v>
      </c>
      <c r="E99" s="181" t="s">
        <v>399</v>
      </c>
      <c r="F99" s="283">
        <f t="shared" si="20"/>
        <v>0.14000000000000001</v>
      </c>
      <c r="G99" s="284">
        <v>0.14000000000000001</v>
      </c>
      <c r="H99" s="899">
        <f t="shared" si="21"/>
        <v>0.109</v>
      </c>
      <c r="I99" s="284">
        <v>0.109</v>
      </c>
      <c r="J99" s="283">
        <f t="shared" si="22"/>
        <v>0.154</v>
      </c>
      <c r="K99" s="285">
        <v>0.154</v>
      </c>
      <c r="L99" s="283">
        <f t="shared" si="23"/>
        <v>0.19400000000000001</v>
      </c>
      <c r="M99" s="285">
        <v>0.19400000000000001</v>
      </c>
      <c r="N99" s="283">
        <f t="shared" si="24"/>
        <v>0.19700000000000001</v>
      </c>
      <c r="O99" s="285">
        <v>0.19700000000000001</v>
      </c>
      <c r="P99" s="283">
        <f t="shared" si="25"/>
        <v>0.127</v>
      </c>
      <c r="Q99" s="285">
        <v>0.127</v>
      </c>
      <c r="R99" s="283">
        <f t="shared" si="26"/>
        <v>0.17799999999999999</v>
      </c>
      <c r="S99" s="286">
        <v>0.17799999999999999</v>
      </c>
      <c r="T99" s="283">
        <f t="shared" si="27"/>
        <v>0.17100000000000001</v>
      </c>
      <c r="U99" s="286">
        <v>0.17100000000000001</v>
      </c>
      <c r="V99" s="287">
        <f t="shared" si="28"/>
        <v>0.222</v>
      </c>
      <c r="W99" s="286">
        <v>0.222</v>
      </c>
      <c r="X99" s="283">
        <f t="shared" si="29"/>
        <v>0.14399999999999999</v>
      </c>
      <c r="Y99" s="286">
        <v>0.14399999999999999</v>
      </c>
      <c r="Z99" s="283">
        <f t="shared" si="30"/>
        <v>0.14399999999999999</v>
      </c>
      <c r="AA99" s="286">
        <v>0.14399999999999999</v>
      </c>
      <c r="AB99" s="283">
        <f t="shared" si="31"/>
        <v>0.13800000000000001</v>
      </c>
      <c r="AC99" s="286">
        <v>0.13800000000000001</v>
      </c>
      <c r="AD99" s="182">
        <f ca="1">OFFSET(V99,0,1)</f>
        <v>0.222</v>
      </c>
      <c r="AE99" s="119">
        <f ca="1">OFFSET(H99,0,1)</f>
        <v>0.109</v>
      </c>
      <c r="AF99" s="119">
        <f t="shared" si="36"/>
        <v>0.15983333333333333</v>
      </c>
      <c r="AG99" s="1007">
        <f t="shared" ca="1" si="32"/>
        <v>0.222</v>
      </c>
      <c r="AH99" s="1008"/>
      <c r="AI99" s="1084">
        <f t="shared" ca="1" si="33"/>
        <v>0.109</v>
      </c>
      <c r="AJ99" s="1008"/>
      <c r="AK99" s="1084">
        <f t="shared" si="34"/>
        <v>0.15983333333333333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411</v>
      </c>
      <c r="E100" s="1" t="s">
        <v>104</v>
      </c>
      <c r="F100" s="879">
        <f t="shared" si="20"/>
        <v>3</v>
      </c>
      <c r="G100" s="332">
        <v>3</v>
      </c>
      <c r="H100" s="879">
        <f t="shared" si="21"/>
        <v>9</v>
      </c>
      <c r="I100" s="332">
        <v>9</v>
      </c>
      <c r="J100" s="879">
        <f t="shared" si="22"/>
        <v>5</v>
      </c>
      <c r="K100" s="880">
        <v>5</v>
      </c>
      <c r="L100" s="881">
        <f t="shared" si="23"/>
        <v>31</v>
      </c>
      <c r="M100" s="880">
        <v>31</v>
      </c>
      <c r="N100" s="879">
        <f t="shared" si="24"/>
        <v>6</v>
      </c>
      <c r="O100" s="880">
        <v>6</v>
      </c>
      <c r="P100" s="879">
        <f t="shared" si="25"/>
        <v>7</v>
      </c>
      <c r="Q100" s="880">
        <v>7</v>
      </c>
      <c r="R100" s="879">
        <f t="shared" si="26"/>
        <v>4</v>
      </c>
      <c r="S100" s="882">
        <v>4</v>
      </c>
      <c r="T100" s="878">
        <f t="shared" si="27"/>
        <v>2</v>
      </c>
      <c r="U100" s="882">
        <v>2</v>
      </c>
      <c r="V100" s="879">
        <f t="shared" si="28"/>
        <v>9</v>
      </c>
      <c r="W100" s="882">
        <v>9</v>
      </c>
      <c r="X100" s="879">
        <f t="shared" si="29"/>
        <v>5</v>
      </c>
      <c r="Y100" s="882">
        <v>5</v>
      </c>
      <c r="Z100" s="879">
        <f t="shared" si="30"/>
        <v>2</v>
      </c>
      <c r="AA100" s="882">
        <v>2</v>
      </c>
      <c r="AB100" s="879">
        <f t="shared" si="31"/>
        <v>6</v>
      </c>
      <c r="AC100" s="882">
        <v>6</v>
      </c>
      <c r="AD100" s="75">
        <f ca="1">OFFSET(L100,0,1)</f>
        <v>31</v>
      </c>
      <c r="AE100" s="76">
        <f ca="1">OFFSET(T100,0,1)</f>
        <v>2</v>
      </c>
      <c r="AF100" s="122">
        <f t="shared" si="36"/>
        <v>7.416666666666667</v>
      </c>
      <c r="AG100" s="1004">
        <f t="shared" ca="1" si="32"/>
        <v>31</v>
      </c>
      <c r="AH100" s="1005"/>
      <c r="AI100" s="1006">
        <f t="shared" ca="1" si="33"/>
        <v>2</v>
      </c>
      <c r="AJ100" s="1005"/>
      <c r="AK100" s="1088">
        <f t="shared" si="34"/>
        <v>7.416666666666667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1118"/>
      <c r="B101" s="1119"/>
      <c r="C101" s="276"/>
      <c r="D101" s="70" t="s">
        <v>68</v>
      </c>
      <c r="E101" s="71" t="s">
        <v>104</v>
      </c>
      <c r="F101" s="230" t="str">
        <f t="shared" si="20"/>
        <v/>
      </c>
      <c r="G101" s="886" t="s">
        <v>122</v>
      </c>
      <c r="H101" s="230" t="str">
        <f t="shared" si="21"/>
        <v/>
      </c>
      <c r="I101" s="886" t="s">
        <v>122</v>
      </c>
      <c r="J101" s="230" t="str">
        <f t="shared" si="22"/>
        <v/>
      </c>
      <c r="K101" s="886" t="s">
        <v>122</v>
      </c>
      <c r="L101" s="232">
        <f t="shared" si="23"/>
        <v>3.3</v>
      </c>
      <c r="M101" s="233">
        <v>3.3</v>
      </c>
      <c r="N101" s="230" t="str">
        <f t="shared" si="24"/>
        <v/>
      </c>
      <c r="O101" s="886" t="s">
        <v>122</v>
      </c>
      <c r="P101" s="230" t="str">
        <f t="shared" si="25"/>
        <v/>
      </c>
      <c r="Q101" s="886" t="s">
        <v>122</v>
      </c>
      <c r="R101" s="230" t="str">
        <f t="shared" si="26"/>
        <v/>
      </c>
      <c r="S101" s="886" t="s">
        <v>122</v>
      </c>
      <c r="T101" s="230" t="str">
        <f t="shared" si="27"/>
        <v/>
      </c>
      <c r="U101" s="886" t="s">
        <v>122</v>
      </c>
      <c r="V101" s="230" t="str">
        <f t="shared" si="28"/>
        <v/>
      </c>
      <c r="W101" s="886" t="s">
        <v>122</v>
      </c>
      <c r="X101" s="230" t="str">
        <f t="shared" si="29"/>
        <v/>
      </c>
      <c r="Y101" s="886" t="s">
        <v>122</v>
      </c>
      <c r="Z101" s="230" t="str">
        <f t="shared" si="30"/>
        <v/>
      </c>
      <c r="AA101" s="886" t="s">
        <v>122</v>
      </c>
      <c r="AB101" s="230" t="str">
        <f t="shared" si="31"/>
        <v/>
      </c>
      <c r="AC101" s="886" t="s">
        <v>122</v>
      </c>
      <c r="AD101" s="204">
        <f ca="1">OFFSET(L101,0,1)</f>
        <v>3.3</v>
      </c>
      <c r="AE101" s="121" t="s">
        <v>122</v>
      </c>
      <c r="AF101" s="121" t="s">
        <v>122</v>
      </c>
      <c r="AG101" s="1085">
        <f t="shared" ca="1" si="32"/>
        <v>3.3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1118"/>
      <c r="B102" s="1119"/>
      <c r="C102" s="276"/>
      <c r="D102" s="70" t="s">
        <v>415</v>
      </c>
      <c r="E102" s="71" t="s">
        <v>104</v>
      </c>
      <c r="F102" s="230">
        <f t="shared" si="20"/>
        <v>10.9</v>
      </c>
      <c r="G102" s="231">
        <v>10.9</v>
      </c>
      <c r="H102" s="230">
        <f t="shared" si="21"/>
        <v>9.5</v>
      </c>
      <c r="I102" s="231">
        <v>9.5</v>
      </c>
      <c r="J102" s="230">
        <f t="shared" si="22"/>
        <v>9.1999999999999993</v>
      </c>
      <c r="K102" s="233">
        <v>9.1999999999999993</v>
      </c>
      <c r="L102" s="230">
        <f t="shared" si="23"/>
        <v>7.9</v>
      </c>
      <c r="M102" s="233">
        <v>7.9</v>
      </c>
      <c r="N102" s="235">
        <f t="shared" si="24"/>
        <v>7.2</v>
      </c>
      <c r="O102" s="233">
        <v>7.2</v>
      </c>
      <c r="P102" s="230">
        <f t="shared" si="25"/>
        <v>7.9</v>
      </c>
      <c r="Q102" s="233">
        <v>7.9</v>
      </c>
      <c r="R102" s="230">
        <f t="shared" si="26"/>
        <v>8.4</v>
      </c>
      <c r="S102" s="234">
        <v>8.4</v>
      </c>
      <c r="T102" s="230">
        <f t="shared" si="27"/>
        <v>9.6</v>
      </c>
      <c r="U102" s="234">
        <v>9.6</v>
      </c>
      <c r="V102" s="230">
        <f t="shared" si="28"/>
        <v>11</v>
      </c>
      <c r="W102" s="234">
        <v>11</v>
      </c>
      <c r="X102" s="230">
        <f t="shared" si="29"/>
        <v>11.3</v>
      </c>
      <c r="Y102" s="234">
        <v>11.3</v>
      </c>
      <c r="Z102" s="232">
        <f t="shared" si="30"/>
        <v>12.8</v>
      </c>
      <c r="AA102" s="234">
        <v>12.8</v>
      </c>
      <c r="AB102" s="230">
        <f t="shared" si="31"/>
        <v>11.5</v>
      </c>
      <c r="AC102" s="234">
        <v>11.5</v>
      </c>
      <c r="AD102" s="204">
        <f ca="1">OFFSET(Z102,0,1)</f>
        <v>12.8</v>
      </c>
      <c r="AE102" s="121">
        <f ca="1">OFFSET(N102,0,1)</f>
        <v>7.2</v>
      </c>
      <c r="AF102" s="121">
        <f t="shared" si="36"/>
        <v>9.766666666666671</v>
      </c>
      <c r="AG102" s="1085">
        <f t="shared" ca="1" si="32"/>
        <v>12.8</v>
      </c>
      <c r="AH102" s="1086"/>
      <c r="AI102" s="1087">
        <f t="shared" ca="1" si="33"/>
        <v>7.2</v>
      </c>
      <c r="AJ102" s="1086"/>
      <c r="AK102" s="1087">
        <f t="shared" si="34"/>
        <v>9.766666666666671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886" t="s">
        <v>122</v>
      </c>
      <c r="H103" s="230" t="str">
        <f t="shared" si="21"/>
        <v/>
      </c>
      <c r="I103" s="886" t="s">
        <v>122</v>
      </c>
      <c r="J103" s="230" t="str">
        <f t="shared" si="22"/>
        <v/>
      </c>
      <c r="K103" s="886" t="s">
        <v>122</v>
      </c>
      <c r="L103" s="232">
        <f t="shared" si="23"/>
        <v>1</v>
      </c>
      <c r="M103" s="233" t="s">
        <v>149</v>
      </c>
      <c r="N103" s="230" t="str">
        <f t="shared" si="24"/>
        <v/>
      </c>
      <c r="O103" s="886" t="s">
        <v>122</v>
      </c>
      <c r="P103" s="230" t="str">
        <f t="shared" si="25"/>
        <v/>
      </c>
      <c r="Q103" s="886" t="s">
        <v>122</v>
      </c>
      <c r="R103" s="230" t="str">
        <f t="shared" si="26"/>
        <v/>
      </c>
      <c r="S103" s="886" t="s">
        <v>122</v>
      </c>
      <c r="T103" s="230" t="str">
        <f t="shared" si="27"/>
        <v/>
      </c>
      <c r="U103" s="886" t="s">
        <v>122</v>
      </c>
      <c r="V103" s="230" t="str">
        <f t="shared" si="28"/>
        <v/>
      </c>
      <c r="W103" s="886" t="s">
        <v>122</v>
      </c>
      <c r="X103" s="230" t="str">
        <f t="shared" si="29"/>
        <v/>
      </c>
      <c r="Y103" s="886" t="s">
        <v>122</v>
      </c>
      <c r="Z103" s="230" t="str">
        <f t="shared" si="30"/>
        <v/>
      </c>
      <c r="AA103" s="886" t="s">
        <v>122</v>
      </c>
      <c r="AB103" s="230" t="str">
        <f t="shared" si="31"/>
        <v/>
      </c>
      <c r="AC103" s="886" t="s">
        <v>122</v>
      </c>
      <c r="AD103" s="204" t="str">
        <f ca="1">OFFSET(L103,0,1)</f>
        <v>&lt;1.0</v>
      </c>
      <c r="AE103" s="121" t="s">
        <v>220</v>
      </c>
      <c r="AF103" s="121" t="s">
        <v>122</v>
      </c>
      <c r="AG103" s="1085" t="str">
        <f t="shared" ca="1" si="32"/>
        <v>&lt;1.0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>
        <f t="shared" si="19"/>
        <v>1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0">
        <f t="shared" si="20"/>
        <v>16</v>
      </c>
      <c r="G104" s="231">
        <v>16</v>
      </c>
      <c r="H104" s="230">
        <f t="shared" si="21"/>
        <v>18.100000000000001</v>
      </c>
      <c r="I104" s="231">
        <v>18.100000000000001</v>
      </c>
      <c r="J104" s="230">
        <f t="shared" si="22"/>
        <v>19.600000000000001</v>
      </c>
      <c r="K104" s="233">
        <v>19.600000000000001</v>
      </c>
      <c r="L104" s="230">
        <f t="shared" si="23"/>
        <v>15.9</v>
      </c>
      <c r="M104" s="233">
        <v>15.9</v>
      </c>
      <c r="N104" s="230">
        <f t="shared" si="24"/>
        <v>22.5</v>
      </c>
      <c r="O104" s="233">
        <v>22.5</v>
      </c>
      <c r="P104" s="230">
        <f t="shared" si="25"/>
        <v>22.8</v>
      </c>
      <c r="Q104" s="233">
        <v>22.8</v>
      </c>
      <c r="R104" s="230">
        <f t="shared" si="26"/>
        <v>21.9</v>
      </c>
      <c r="S104" s="234">
        <v>21.9</v>
      </c>
      <c r="T104" s="230">
        <f t="shared" si="27"/>
        <v>21.3</v>
      </c>
      <c r="U104" s="234">
        <v>21.3</v>
      </c>
      <c r="V104" s="235">
        <f t="shared" si="28"/>
        <v>12.7</v>
      </c>
      <c r="W104" s="234">
        <v>12.7</v>
      </c>
      <c r="X104" s="230">
        <f t="shared" si="29"/>
        <v>21.5</v>
      </c>
      <c r="Y104" s="234">
        <v>21.5</v>
      </c>
      <c r="Z104" s="232">
        <f t="shared" si="30"/>
        <v>23.5</v>
      </c>
      <c r="AA104" s="234">
        <v>23.5</v>
      </c>
      <c r="AB104" s="230">
        <f t="shared" si="31"/>
        <v>16.5</v>
      </c>
      <c r="AC104" s="234">
        <v>16.5</v>
      </c>
      <c r="AD104" s="204">
        <f ca="1">OFFSET(Z104,0,1)</f>
        <v>23.5</v>
      </c>
      <c r="AE104" s="121">
        <f ca="1">OFFSET(V104,0,1)</f>
        <v>12.7</v>
      </c>
      <c r="AF104" s="121">
        <f t="shared" si="36"/>
        <v>19.358333333333334</v>
      </c>
      <c r="AG104" s="1085">
        <f t="shared" ca="1" si="32"/>
        <v>23.5</v>
      </c>
      <c r="AH104" s="1086"/>
      <c r="AI104" s="1087">
        <f t="shared" ca="1" si="33"/>
        <v>12.7</v>
      </c>
      <c r="AJ104" s="1086"/>
      <c r="AK104" s="1087">
        <f t="shared" si="34"/>
        <v>19.358333333333334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0">
        <f t="shared" si="20"/>
        <v>8.1999999999999993</v>
      </c>
      <c r="G105" s="231">
        <v>8.1999999999999993</v>
      </c>
      <c r="H105" s="230">
        <f t="shared" si="21"/>
        <v>7.6</v>
      </c>
      <c r="I105" s="231">
        <v>7.6</v>
      </c>
      <c r="J105" s="230">
        <f t="shared" si="22"/>
        <v>8</v>
      </c>
      <c r="K105" s="233">
        <v>8</v>
      </c>
      <c r="L105" s="230">
        <f t="shared" si="23"/>
        <v>7.2</v>
      </c>
      <c r="M105" s="233">
        <v>7.2</v>
      </c>
      <c r="N105" s="230">
        <f t="shared" si="24"/>
        <v>10.3</v>
      </c>
      <c r="O105" s="233">
        <v>10.3</v>
      </c>
      <c r="P105" s="230">
        <f t="shared" si="25"/>
        <v>9.8000000000000007</v>
      </c>
      <c r="Q105" s="233">
        <v>9.8000000000000007</v>
      </c>
      <c r="R105" s="230">
        <f t="shared" si="26"/>
        <v>9.8000000000000007</v>
      </c>
      <c r="S105" s="234">
        <v>9.8000000000000007</v>
      </c>
      <c r="T105" s="230">
        <f t="shared" si="27"/>
        <v>10.199999999999999</v>
      </c>
      <c r="U105" s="234">
        <v>10.199999999999999</v>
      </c>
      <c r="V105" s="235">
        <f t="shared" si="28"/>
        <v>6.9</v>
      </c>
      <c r="W105" s="234">
        <v>6.9</v>
      </c>
      <c r="X105" s="230">
        <f t="shared" si="29"/>
        <v>10.5</v>
      </c>
      <c r="Y105" s="234">
        <v>10.5</v>
      </c>
      <c r="Z105" s="232">
        <f t="shared" si="30"/>
        <v>11.2</v>
      </c>
      <c r="AA105" s="234">
        <v>11.2</v>
      </c>
      <c r="AB105" s="230">
        <f t="shared" si="31"/>
        <v>9.5</v>
      </c>
      <c r="AC105" s="234">
        <v>9.5</v>
      </c>
      <c r="AD105" s="204">
        <f ca="1">OFFSET(Z105,0,1)</f>
        <v>11.2</v>
      </c>
      <c r="AE105" s="121">
        <f ca="1">OFFSET(V105,0,1)</f>
        <v>6.9</v>
      </c>
      <c r="AF105" s="121">
        <f t="shared" si="36"/>
        <v>9.1</v>
      </c>
      <c r="AG105" s="1085">
        <f t="shared" ca="1" si="32"/>
        <v>11.2</v>
      </c>
      <c r="AH105" s="1086"/>
      <c r="AI105" s="1087">
        <f t="shared" ca="1" si="33"/>
        <v>6.9</v>
      </c>
      <c r="AJ105" s="1086"/>
      <c r="AK105" s="1087">
        <f t="shared" si="34"/>
        <v>9.1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0">
        <f t="shared" si="20"/>
        <v>12</v>
      </c>
      <c r="G106" s="231">
        <v>12</v>
      </c>
      <c r="H106" s="230">
        <f t="shared" si="21"/>
        <v>10</v>
      </c>
      <c r="I106" s="231">
        <v>10</v>
      </c>
      <c r="J106" s="230">
        <f t="shared" si="22"/>
        <v>10.6</v>
      </c>
      <c r="K106" s="233">
        <v>10.6</v>
      </c>
      <c r="L106" s="230">
        <f t="shared" si="23"/>
        <v>9.9</v>
      </c>
      <c r="M106" s="233">
        <v>9.9</v>
      </c>
      <c r="N106" s="230">
        <f t="shared" si="24"/>
        <v>16.2</v>
      </c>
      <c r="O106" s="233">
        <v>16.2</v>
      </c>
      <c r="P106" s="230">
        <f t="shared" si="25"/>
        <v>14.3</v>
      </c>
      <c r="Q106" s="233">
        <v>14.3</v>
      </c>
      <c r="R106" s="230">
        <f t="shared" si="26"/>
        <v>16.8</v>
      </c>
      <c r="S106" s="234">
        <v>16.8</v>
      </c>
      <c r="T106" s="232">
        <f t="shared" si="27"/>
        <v>17.899999999999999</v>
      </c>
      <c r="U106" s="234">
        <v>17.899999999999999</v>
      </c>
      <c r="V106" s="230">
        <f t="shared" si="28"/>
        <v>10.5</v>
      </c>
      <c r="W106" s="234">
        <v>10.5</v>
      </c>
      <c r="X106" s="230">
        <f t="shared" si="29"/>
        <v>14.4</v>
      </c>
      <c r="Y106" s="234">
        <v>14.4</v>
      </c>
      <c r="Z106" s="230">
        <f t="shared" si="30"/>
        <v>17.7</v>
      </c>
      <c r="AA106" s="234">
        <v>17.7</v>
      </c>
      <c r="AB106" s="235">
        <f t="shared" si="31"/>
        <v>8.8000000000000007</v>
      </c>
      <c r="AC106" s="234">
        <v>8.8000000000000007</v>
      </c>
      <c r="AD106" s="204">
        <f ca="1">OFFSET(T106,0,1)</f>
        <v>17.899999999999999</v>
      </c>
      <c r="AE106" s="121">
        <f ca="1">OFFSET(AB106,0,1)</f>
        <v>8.8000000000000007</v>
      </c>
      <c r="AF106" s="121">
        <f t="shared" si="36"/>
        <v>13.258333333333335</v>
      </c>
      <c r="AG106" s="1085">
        <f t="shared" ca="1" si="32"/>
        <v>17.899999999999999</v>
      </c>
      <c r="AH106" s="1086"/>
      <c r="AI106" s="1087">
        <f t="shared" ca="1" si="33"/>
        <v>8.8000000000000007</v>
      </c>
      <c r="AJ106" s="1086"/>
      <c r="AK106" s="1087">
        <f t="shared" si="34"/>
        <v>13.258333333333335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886" t="s">
        <v>122</v>
      </c>
      <c r="H107" s="230" t="str">
        <f t="shared" si="21"/>
        <v/>
      </c>
      <c r="I107" s="886" t="s">
        <v>122</v>
      </c>
      <c r="J107" s="230" t="str">
        <f t="shared" si="22"/>
        <v/>
      </c>
      <c r="K107" s="886" t="s">
        <v>122</v>
      </c>
      <c r="L107" s="232">
        <f t="shared" si="23"/>
        <v>11.9</v>
      </c>
      <c r="M107" s="233">
        <v>11.9</v>
      </c>
      <c r="N107" s="230" t="str">
        <f t="shared" si="24"/>
        <v/>
      </c>
      <c r="O107" s="886" t="s">
        <v>122</v>
      </c>
      <c r="P107" s="230" t="str">
        <f t="shared" si="25"/>
        <v/>
      </c>
      <c r="Q107" s="886" t="s">
        <v>122</v>
      </c>
      <c r="R107" s="230" t="str">
        <f t="shared" si="26"/>
        <v/>
      </c>
      <c r="S107" s="886" t="s">
        <v>122</v>
      </c>
      <c r="T107" s="230" t="str">
        <f t="shared" si="27"/>
        <v/>
      </c>
      <c r="U107" s="886" t="s">
        <v>122</v>
      </c>
      <c r="V107" s="230" t="str">
        <f t="shared" si="28"/>
        <v/>
      </c>
      <c r="W107" s="886" t="s">
        <v>122</v>
      </c>
      <c r="X107" s="230" t="str">
        <f t="shared" si="29"/>
        <v/>
      </c>
      <c r="Y107" s="886" t="s">
        <v>122</v>
      </c>
      <c r="Z107" s="230" t="str">
        <f t="shared" si="30"/>
        <v/>
      </c>
      <c r="AA107" s="886" t="s">
        <v>122</v>
      </c>
      <c r="AB107" s="230" t="str">
        <f t="shared" si="31"/>
        <v/>
      </c>
      <c r="AC107" s="886" t="s">
        <v>122</v>
      </c>
      <c r="AD107" s="204">
        <f ca="1">OFFSET(L107,0,1)</f>
        <v>11.9</v>
      </c>
      <c r="AE107" s="121" t="s">
        <v>122</v>
      </c>
      <c r="AF107" s="121" t="s">
        <v>122</v>
      </c>
      <c r="AG107" s="1085">
        <f t="shared" ca="1" si="32"/>
        <v>11.9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886" t="s">
        <v>122</v>
      </c>
      <c r="H108" s="230" t="str">
        <f t="shared" si="21"/>
        <v/>
      </c>
      <c r="I108" s="886" t="s">
        <v>122</v>
      </c>
      <c r="J108" s="230" t="str">
        <f t="shared" si="22"/>
        <v/>
      </c>
      <c r="K108" s="886" t="s">
        <v>122</v>
      </c>
      <c r="L108" s="232">
        <f t="shared" si="23"/>
        <v>3.9</v>
      </c>
      <c r="M108" s="233">
        <v>3.9</v>
      </c>
      <c r="N108" s="230" t="str">
        <f t="shared" si="24"/>
        <v/>
      </c>
      <c r="O108" s="886" t="s">
        <v>122</v>
      </c>
      <c r="P108" s="230" t="str">
        <f t="shared" si="25"/>
        <v/>
      </c>
      <c r="Q108" s="886" t="s">
        <v>122</v>
      </c>
      <c r="R108" s="230" t="str">
        <f t="shared" si="26"/>
        <v/>
      </c>
      <c r="S108" s="886" t="s">
        <v>122</v>
      </c>
      <c r="T108" s="230" t="str">
        <f t="shared" si="27"/>
        <v/>
      </c>
      <c r="U108" s="886" t="s">
        <v>122</v>
      </c>
      <c r="V108" s="230" t="str">
        <f t="shared" si="28"/>
        <v/>
      </c>
      <c r="W108" s="886" t="s">
        <v>122</v>
      </c>
      <c r="X108" s="230" t="str">
        <f t="shared" si="29"/>
        <v/>
      </c>
      <c r="Y108" s="886" t="s">
        <v>122</v>
      </c>
      <c r="Z108" s="230" t="str">
        <f t="shared" si="30"/>
        <v/>
      </c>
      <c r="AA108" s="886" t="s">
        <v>122</v>
      </c>
      <c r="AB108" s="230" t="str">
        <f t="shared" si="31"/>
        <v/>
      </c>
      <c r="AC108" s="886" t="s">
        <v>122</v>
      </c>
      <c r="AD108" s="204">
        <f ca="1">OFFSET(L108,0,1)</f>
        <v>3.9</v>
      </c>
      <c r="AE108" s="121" t="s">
        <v>122</v>
      </c>
      <c r="AF108" s="121" t="s">
        <v>122</v>
      </c>
      <c r="AG108" s="1085">
        <f t="shared" ca="1" si="32"/>
        <v>3.9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1749</v>
      </c>
      <c r="F109" s="879">
        <f t="shared" si="20"/>
        <v>98</v>
      </c>
      <c r="G109" s="332">
        <v>98</v>
      </c>
      <c r="H109" s="879">
        <f t="shared" si="21"/>
        <v>94</v>
      </c>
      <c r="I109" s="332">
        <v>94</v>
      </c>
      <c r="J109" s="879">
        <f t="shared" si="22"/>
        <v>100</v>
      </c>
      <c r="K109" s="880">
        <v>100</v>
      </c>
      <c r="L109" s="879">
        <f t="shared" si="23"/>
        <v>92</v>
      </c>
      <c r="M109" s="880">
        <v>92</v>
      </c>
      <c r="N109" s="879">
        <f t="shared" si="24"/>
        <v>125</v>
      </c>
      <c r="O109" s="880">
        <v>125</v>
      </c>
      <c r="P109" s="879">
        <f t="shared" si="25"/>
        <v>119</v>
      </c>
      <c r="Q109" s="880">
        <v>119</v>
      </c>
      <c r="R109" s="879">
        <f t="shared" si="26"/>
        <v>121</v>
      </c>
      <c r="S109" s="882">
        <v>121</v>
      </c>
      <c r="T109" s="879">
        <f t="shared" si="27"/>
        <v>114</v>
      </c>
      <c r="U109" s="882">
        <v>114</v>
      </c>
      <c r="V109" s="878">
        <f t="shared" si="28"/>
        <v>86</v>
      </c>
      <c r="W109" s="882">
        <v>86</v>
      </c>
      <c r="X109" s="879">
        <f t="shared" si="29"/>
        <v>137</v>
      </c>
      <c r="Y109" s="882">
        <v>137</v>
      </c>
      <c r="Z109" s="881">
        <f t="shared" si="30"/>
        <v>148</v>
      </c>
      <c r="AA109" s="882">
        <v>148</v>
      </c>
      <c r="AB109" s="879">
        <f t="shared" si="31"/>
        <v>124</v>
      </c>
      <c r="AC109" s="882">
        <v>124</v>
      </c>
      <c r="AD109" s="75">
        <f ca="1">OFFSET(Z109,0,1)</f>
        <v>148</v>
      </c>
      <c r="AE109" s="76">
        <f ca="1">OFFSET(V109,0,1)</f>
        <v>86</v>
      </c>
      <c r="AF109" s="122">
        <f t="shared" si="36"/>
        <v>113.16666666666667</v>
      </c>
      <c r="AG109" s="1004">
        <f t="shared" ca="1" si="32"/>
        <v>148</v>
      </c>
      <c r="AH109" s="1005"/>
      <c r="AI109" s="1006">
        <f t="shared" ca="1" si="33"/>
        <v>86</v>
      </c>
      <c r="AJ109" s="1005"/>
      <c r="AK109" s="1088">
        <f t="shared" si="34"/>
        <v>113.16666666666667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2.9000000000000001E-2</v>
      </c>
      <c r="G110" s="284">
        <v>2.9000000000000001E-2</v>
      </c>
      <c r="H110" s="283">
        <f t="shared" si="21"/>
        <v>5.2999999999999999E-2</v>
      </c>
      <c r="I110" s="284">
        <v>5.2999999999999999E-2</v>
      </c>
      <c r="J110" s="899">
        <f t="shared" si="22"/>
        <v>1.9E-2</v>
      </c>
      <c r="K110" s="285">
        <v>1.9E-2</v>
      </c>
      <c r="L110" s="283">
        <f t="shared" si="23"/>
        <v>4.1000000000000002E-2</v>
      </c>
      <c r="M110" s="285">
        <v>4.1000000000000002E-2</v>
      </c>
      <c r="N110" s="283">
        <f t="shared" si="24"/>
        <v>0.02</v>
      </c>
      <c r="O110" s="285">
        <v>0.02</v>
      </c>
      <c r="P110" s="283">
        <f t="shared" si="25"/>
        <v>2.7E-2</v>
      </c>
      <c r="Q110" s="285">
        <v>2.7E-2</v>
      </c>
      <c r="R110" s="283">
        <f t="shared" si="26"/>
        <v>0.02</v>
      </c>
      <c r="S110" s="286">
        <v>0.02</v>
      </c>
      <c r="T110" s="283">
        <f t="shared" si="27"/>
        <v>4.2999999999999997E-2</v>
      </c>
      <c r="U110" s="286">
        <v>4.2999999999999997E-2</v>
      </c>
      <c r="V110" s="283">
        <f t="shared" si="28"/>
        <v>1.9E-2</v>
      </c>
      <c r="W110" s="286">
        <v>1.9E-2</v>
      </c>
      <c r="X110" s="283">
        <f t="shared" si="29"/>
        <v>5.2999999999999999E-2</v>
      </c>
      <c r="Y110" s="286">
        <v>5.2999999999999999E-2</v>
      </c>
      <c r="Z110" s="287">
        <f t="shared" si="30"/>
        <v>0.11</v>
      </c>
      <c r="AA110" s="286">
        <v>0.11</v>
      </c>
      <c r="AB110" s="283">
        <f t="shared" si="31"/>
        <v>5.3999999999999999E-2</v>
      </c>
      <c r="AC110" s="286">
        <v>5.3999999999999999E-2</v>
      </c>
      <c r="AD110" s="182">
        <f ca="1">OFFSET(Z110,0,1)</f>
        <v>0.11</v>
      </c>
      <c r="AE110" s="119">
        <f ca="1">OFFSET(J110,0,1)</f>
        <v>1.9E-2</v>
      </c>
      <c r="AF110" s="119">
        <f t="shared" si="36"/>
        <v>4.0666666666666677E-2</v>
      </c>
      <c r="AG110" s="1007">
        <f t="shared" ca="1" si="32"/>
        <v>0.11</v>
      </c>
      <c r="AH110" s="1008"/>
      <c r="AI110" s="1084">
        <f t="shared" ca="1" si="33"/>
        <v>1.9E-2</v>
      </c>
      <c r="AJ110" s="1008"/>
      <c r="AK110" s="1084">
        <f t="shared" si="34"/>
        <v>4.0666666666666677E-2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886" t="s">
        <v>122</v>
      </c>
      <c r="H111" s="230" t="str">
        <f t="shared" si="21"/>
        <v/>
      </c>
      <c r="I111" s="886" t="s">
        <v>122</v>
      </c>
      <c r="J111" s="230" t="str">
        <f t="shared" si="22"/>
        <v/>
      </c>
      <c r="K111" s="886" t="s">
        <v>122</v>
      </c>
      <c r="L111" s="232">
        <f t="shared" si="23"/>
        <v>1</v>
      </c>
      <c r="M111" s="233">
        <v>1</v>
      </c>
      <c r="N111" s="230" t="str">
        <f t="shared" si="24"/>
        <v/>
      </c>
      <c r="O111" s="886" t="s">
        <v>122</v>
      </c>
      <c r="P111" s="230" t="str">
        <f t="shared" si="25"/>
        <v/>
      </c>
      <c r="Q111" s="886" t="s">
        <v>122</v>
      </c>
      <c r="R111" s="230" t="str">
        <f t="shared" si="26"/>
        <v/>
      </c>
      <c r="S111" s="886" t="s">
        <v>122</v>
      </c>
      <c r="T111" s="230" t="str">
        <f t="shared" si="27"/>
        <v/>
      </c>
      <c r="U111" s="886" t="s">
        <v>122</v>
      </c>
      <c r="V111" s="230" t="str">
        <f t="shared" si="28"/>
        <v/>
      </c>
      <c r="W111" s="886" t="s">
        <v>122</v>
      </c>
      <c r="X111" s="230" t="str">
        <f t="shared" si="29"/>
        <v/>
      </c>
      <c r="Y111" s="886" t="s">
        <v>122</v>
      </c>
      <c r="Z111" s="230" t="str">
        <f t="shared" si="30"/>
        <v/>
      </c>
      <c r="AA111" s="886" t="s">
        <v>122</v>
      </c>
      <c r="AB111" s="230" t="str">
        <f t="shared" si="31"/>
        <v/>
      </c>
      <c r="AC111" s="886" t="s">
        <v>122</v>
      </c>
      <c r="AD111" s="204">
        <f ca="1">OFFSET(L111,0,1)</f>
        <v>1</v>
      </c>
      <c r="AE111" s="121" t="s">
        <v>122</v>
      </c>
      <c r="AF111" s="121" t="s">
        <v>122</v>
      </c>
      <c r="AG111" s="1085">
        <f t="shared" ca="1" si="32"/>
        <v>1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886" t="s">
        <v>122</v>
      </c>
      <c r="H112" s="283" t="str">
        <f t="shared" si="21"/>
        <v/>
      </c>
      <c r="I112" s="886" t="s">
        <v>122</v>
      </c>
      <c r="J112" s="283" t="str">
        <f t="shared" si="22"/>
        <v/>
      </c>
      <c r="K112" s="886" t="s">
        <v>122</v>
      </c>
      <c r="L112" s="283" t="str">
        <f t="shared" si="23"/>
        <v/>
      </c>
      <c r="M112" s="886" t="s">
        <v>122</v>
      </c>
      <c r="N112" s="283" t="str">
        <f t="shared" si="24"/>
        <v/>
      </c>
      <c r="O112" s="886" t="s">
        <v>122</v>
      </c>
      <c r="P112" s="283" t="str">
        <f t="shared" si="25"/>
        <v/>
      </c>
      <c r="Q112" s="886" t="s">
        <v>122</v>
      </c>
      <c r="R112" s="283" t="str">
        <f t="shared" si="26"/>
        <v/>
      </c>
      <c r="S112" s="886" t="s">
        <v>122</v>
      </c>
      <c r="T112" s="283" t="str">
        <f t="shared" si="27"/>
        <v/>
      </c>
      <c r="U112" s="886" t="s">
        <v>122</v>
      </c>
      <c r="V112" s="287">
        <f t="shared" si="28"/>
        <v>2.1999999999999999E-2</v>
      </c>
      <c r="W112" s="286">
        <v>2.1999999999999999E-2</v>
      </c>
      <c r="X112" s="283" t="str">
        <f t="shared" si="29"/>
        <v/>
      </c>
      <c r="Y112" s="886" t="s">
        <v>122</v>
      </c>
      <c r="Z112" s="283" t="str">
        <f t="shared" si="30"/>
        <v/>
      </c>
      <c r="AA112" s="886" t="s">
        <v>122</v>
      </c>
      <c r="AB112" s="283" t="str">
        <f t="shared" si="31"/>
        <v/>
      </c>
      <c r="AC112" s="886" t="s">
        <v>122</v>
      </c>
      <c r="AD112" s="182">
        <f ca="1">OFFSET(V112,0,1)</f>
        <v>2.1999999999999999E-2</v>
      </c>
      <c r="AE112" s="119" t="s">
        <v>122</v>
      </c>
      <c r="AF112" s="119" t="s">
        <v>122</v>
      </c>
      <c r="AG112" s="1007">
        <f t="shared" ca="1" si="32"/>
        <v>2.1999999999999999E-2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886" t="s">
        <v>122</v>
      </c>
      <c r="H113" s="283" t="str">
        <f t="shared" si="21"/>
        <v/>
      </c>
      <c r="I113" s="886" t="s">
        <v>122</v>
      </c>
      <c r="J113" s="283" t="str">
        <f t="shared" si="22"/>
        <v/>
      </c>
      <c r="K113" s="886" t="s">
        <v>122</v>
      </c>
      <c r="L113" s="283" t="str">
        <f t="shared" si="23"/>
        <v/>
      </c>
      <c r="M113" s="886" t="s">
        <v>122</v>
      </c>
      <c r="N113" s="283" t="str">
        <f t="shared" si="24"/>
        <v/>
      </c>
      <c r="O113" s="886" t="s">
        <v>122</v>
      </c>
      <c r="P113" s="283" t="str">
        <f t="shared" si="25"/>
        <v/>
      </c>
      <c r="Q113" s="886" t="s">
        <v>122</v>
      </c>
      <c r="R113" s="283" t="str">
        <f t="shared" si="26"/>
        <v/>
      </c>
      <c r="S113" s="886" t="s">
        <v>122</v>
      </c>
      <c r="T113" s="283" t="str">
        <f t="shared" si="27"/>
        <v/>
      </c>
      <c r="U113" s="886" t="s">
        <v>122</v>
      </c>
      <c r="V113" s="287">
        <f t="shared" si="28"/>
        <v>8.0000000000000002E-3</v>
      </c>
      <c r="W113" s="286">
        <v>8.0000000000000002E-3</v>
      </c>
      <c r="X113" s="283" t="str">
        <f t="shared" si="29"/>
        <v/>
      </c>
      <c r="Y113" s="886" t="s">
        <v>122</v>
      </c>
      <c r="Z113" s="283" t="str">
        <f t="shared" si="30"/>
        <v/>
      </c>
      <c r="AA113" s="886" t="s">
        <v>122</v>
      </c>
      <c r="AB113" s="283" t="str">
        <f t="shared" si="31"/>
        <v/>
      </c>
      <c r="AC113" s="886" t="s">
        <v>122</v>
      </c>
      <c r="AD113" s="182">
        <f ca="1">OFFSET(V113,0,1)</f>
        <v>8.0000000000000002E-3</v>
      </c>
      <c r="AE113" s="119" t="s">
        <v>122</v>
      </c>
      <c r="AF113" s="119" t="s">
        <v>122</v>
      </c>
      <c r="AG113" s="1007">
        <f t="shared" ca="1" si="32"/>
        <v>8.0000000000000002E-3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886" t="s">
        <v>122</v>
      </c>
      <c r="H114" s="283" t="str">
        <f t="shared" si="21"/>
        <v/>
      </c>
      <c r="I114" s="886" t="s">
        <v>122</v>
      </c>
      <c r="J114" s="283" t="str">
        <f t="shared" si="22"/>
        <v/>
      </c>
      <c r="K114" s="886" t="s">
        <v>122</v>
      </c>
      <c r="L114" s="283" t="str">
        <f t="shared" si="23"/>
        <v/>
      </c>
      <c r="M114" s="886" t="s">
        <v>122</v>
      </c>
      <c r="N114" s="283" t="str">
        <f t="shared" si="24"/>
        <v/>
      </c>
      <c r="O114" s="886" t="s">
        <v>122</v>
      </c>
      <c r="P114" s="283" t="str">
        <f t="shared" si="25"/>
        <v/>
      </c>
      <c r="Q114" s="886" t="s">
        <v>122</v>
      </c>
      <c r="R114" s="283" t="str">
        <f t="shared" si="26"/>
        <v/>
      </c>
      <c r="S114" s="886" t="s">
        <v>122</v>
      </c>
      <c r="T114" s="283" t="str">
        <f t="shared" si="27"/>
        <v/>
      </c>
      <c r="U114" s="886" t="s">
        <v>122</v>
      </c>
      <c r="V114" s="287">
        <f t="shared" si="28"/>
        <v>5.0000000000000001E-3</v>
      </c>
      <c r="W114" s="286">
        <v>5.0000000000000001E-3</v>
      </c>
      <c r="X114" s="283" t="str">
        <f t="shared" si="29"/>
        <v/>
      </c>
      <c r="Y114" s="886" t="s">
        <v>122</v>
      </c>
      <c r="Z114" s="283" t="str">
        <f t="shared" si="30"/>
        <v/>
      </c>
      <c r="AA114" s="886" t="s">
        <v>122</v>
      </c>
      <c r="AB114" s="283" t="str">
        <f t="shared" si="31"/>
        <v/>
      </c>
      <c r="AC114" s="886" t="s">
        <v>122</v>
      </c>
      <c r="AD114" s="182">
        <f t="shared" ref="AD114:AD116" ca="1" si="37">OFFSET(V114,0,1)</f>
        <v>5.0000000000000001E-3</v>
      </c>
      <c r="AE114" s="119" t="s">
        <v>122</v>
      </c>
      <c r="AF114" s="119" t="s">
        <v>122</v>
      </c>
      <c r="AG114" s="1007">
        <f t="shared" ca="1" si="32"/>
        <v>5.0000000000000001E-3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886" t="s">
        <v>122</v>
      </c>
      <c r="H115" s="283" t="str">
        <f t="shared" si="21"/>
        <v/>
      </c>
      <c r="I115" s="886" t="s">
        <v>122</v>
      </c>
      <c r="J115" s="283" t="str">
        <f t="shared" si="22"/>
        <v/>
      </c>
      <c r="K115" s="886" t="s">
        <v>122</v>
      </c>
      <c r="L115" s="283" t="str">
        <f t="shared" si="23"/>
        <v/>
      </c>
      <c r="M115" s="886" t="s">
        <v>122</v>
      </c>
      <c r="N115" s="283" t="str">
        <f t="shared" si="24"/>
        <v/>
      </c>
      <c r="O115" s="886" t="s">
        <v>122</v>
      </c>
      <c r="P115" s="283" t="str">
        <f t="shared" si="25"/>
        <v/>
      </c>
      <c r="Q115" s="886" t="s">
        <v>122</v>
      </c>
      <c r="R115" s="283" t="str">
        <f t="shared" si="26"/>
        <v/>
      </c>
      <c r="S115" s="886" t="s">
        <v>122</v>
      </c>
      <c r="T115" s="283" t="str">
        <f t="shared" si="27"/>
        <v/>
      </c>
      <c r="U115" s="886" t="s">
        <v>122</v>
      </c>
      <c r="V115" s="287">
        <f t="shared" si="28"/>
        <v>8.0000000000000002E-3</v>
      </c>
      <c r="W115" s="286">
        <v>8.0000000000000002E-3</v>
      </c>
      <c r="X115" s="283" t="str">
        <f t="shared" si="29"/>
        <v/>
      </c>
      <c r="Y115" s="886" t="s">
        <v>122</v>
      </c>
      <c r="Z115" s="283" t="str">
        <f t="shared" si="30"/>
        <v/>
      </c>
      <c r="AA115" s="886" t="s">
        <v>122</v>
      </c>
      <c r="AB115" s="283" t="str">
        <f t="shared" si="31"/>
        <v/>
      </c>
      <c r="AC115" s="886" t="s">
        <v>122</v>
      </c>
      <c r="AD115" s="182">
        <f t="shared" ca="1" si="37"/>
        <v>8.0000000000000002E-3</v>
      </c>
      <c r="AE115" s="119" t="s">
        <v>122</v>
      </c>
      <c r="AF115" s="119" t="s">
        <v>122</v>
      </c>
      <c r="AG115" s="1007">
        <f t="shared" ca="1" si="32"/>
        <v>8.0000000000000002E-3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886" t="s">
        <v>122</v>
      </c>
      <c r="H116" s="283" t="str">
        <f t="shared" si="21"/>
        <v/>
      </c>
      <c r="I116" s="886" t="s">
        <v>122</v>
      </c>
      <c r="J116" s="283" t="str">
        <f t="shared" si="22"/>
        <v/>
      </c>
      <c r="K116" s="886" t="s">
        <v>122</v>
      </c>
      <c r="L116" s="283" t="str">
        <f t="shared" si="23"/>
        <v/>
      </c>
      <c r="M116" s="886" t="s">
        <v>122</v>
      </c>
      <c r="N116" s="283" t="str">
        <f t="shared" si="24"/>
        <v/>
      </c>
      <c r="O116" s="886" t="s">
        <v>122</v>
      </c>
      <c r="P116" s="283" t="str">
        <f t="shared" si="25"/>
        <v/>
      </c>
      <c r="Q116" s="886" t="s">
        <v>122</v>
      </c>
      <c r="R116" s="283" t="str">
        <f t="shared" si="26"/>
        <v/>
      </c>
      <c r="S116" s="886" t="s">
        <v>122</v>
      </c>
      <c r="T116" s="283" t="str">
        <f t="shared" si="27"/>
        <v/>
      </c>
      <c r="U116" s="8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886" t="s">
        <v>122</v>
      </c>
      <c r="Z116" s="283" t="str">
        <f t="shared" si="30"/>
        <v/>
      </c>
      <c r="AA116" s="886" t="s">
        <v>122</v>
      </c>
      <c r="AB116" s="283" t="str">
        <f t="shared" si="31"/>
        <v/>
      </c>
      <c r="AC116" s="886" t="s">
        <v>122</v>
      </c>
      <c r="AD116" s="182" t="str">
        <f t="shared" ca="1" si="37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I90:AJ90"/>
    <mergeCell ref="AK90:AL90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617" priority="205" rank="1"/>
    <cfRule type="top10" dxfId="616" priority="206" bottom="1" rank="1"/>
  </conditionalFormatting>
  <conditionalFormatting sqref="F12 H12 J12 L12 N12 P12 R12 T12 V12 X12 Z12 AB12">
    <cfRule type="top10" dxfId="615" priority="203" rank="1"/>
    <cfRule type="top10" dxfId="614" priority="204" bottom="1" rank="1"/>
  </conditionalFormatting>
  <conditionalFormatting sqref="F13 H13 J13 L13 N13 P13 R13 T13 V13 X13 Z13 AB13">
    <cfRule type="top10" dxfId="613" priority="201" rank="1"/>
    <cfRule type="top10" dxfId="612" priority="202" bottom="1" rank="1"/>
  </conditionalFormatting>
  <conditionalFormatting sqref="F14 H14 J14 L14 N14 P14 R14 T14 V14 X14 Z14 AB14">
    <cfRule type="top10" dxfId="611" priority="199" rank="1"/>
    <cfRule type="top10" dxfId="610" priority="200" bottom="1" rank="1"/>
  </conditionalFormatting>
  <conditionalFormatting sqref="F15 H15 J15 L15 N15 P15 R15 T15 V15 X15 Z15 AB15">
    <cfRule type="top10" dxfId="609" priority="197" rank="1"/>
    <cfRule type="top10" dxfId="608" priority="198" bottom="1" rank="1"/>
  </conditionalFormatting>
  <conditionalFormatting sqref="F16 H16 J16 L16 N16 P16 R16 T16 V16 X16 Z16 AB16">
    <cfRule type="top10" dxfId="607" priority="195" rank="1"/>
    <cfRule type="top10" dxfId="606" priority="196" bottom="1" rank="1"/>
  </conditionalFormatting>
  <conditionalFormatting sqref="F17 H17 J17 L17 N17 P17 R17 T17 V17 X17 Z17 AB17">
    <cfRule type="top10" dxfId="605" priority="193" rank="1"/>
    <cfRule type="top10" dxfId="604" priority="194" bottom="1" rank="1"/>
  </conditionalFormatting>
  <conditionalFormatting sqref="F18 H18 J18 L18 N18 P18 R18 T18 V18 X18 Z18 AB18">
    <cfRule type="top10" dxfId="603" priority="191" rank="1"/>
    <cfRule type="top10" dxfId="602" priority="192" bottom="1" rank="1"/>
  </conditionalFormatting>
  <conditionalFormatting sqref="F19 H19 J19 L19 N19 P19 R19 T19 V19 X19 Z19 AB19">
    <cfRule type="top10" dxfId="601" priority="189" rank="1"/>
    <cfRule type="top10" dxfId="600" priority="190" bottom="1" rank="1"/>
  </conditionalFormatting>
  <conditionalFormatting sqref="F20 H20 J20 L20 N20 P20 R20 T20 V20 X20 Z20 AB20">
    <cfRule type="top10" dxfId="599" priority="187" rank="1"/>
    <cfRule type="top10" dxfId="598" priority="188" bottom="1" rank="1"/>
  </conditionalFormatting>
  <conditionalFormatting sqref="F21 H21 J21 L21 N21 P21 R21 T21 V21 X21 Z21 AB21">
    <cfRule type="top10" dxfId="597" priority="185" rank="1"/>
    <cfRule type="top10" dxfId="596" priority="186" bottom="1" rank="1"/>
  </conditionalFormatting>
  <conditionalFormatting sqref="F22 H22 J22 L22 N22 P22 R22 T22 V22 X22 Z22 AB22">
    <cfRule type="top10" dxfId="595" priority="183" rank="1"/>
    <cfRule type="top10" dxfId="594" priority="184" bottom="1" rank="1"/>
  </conditionalFormatting>
  <conditionalFormatting sqref="F23 H23 J23 L23 N23 P23 R23 T23 V23 X23 Z23 AB23">
    <cfRule type="top10" dxfId="593" priority="181" rank="1"/>
    <cfRule type="top10" dxfId="592" priority="182" bottom="1" rank="1"/>
  </conditionalFormatting>
  <conditionalFormatting sqref="F24 H24 J24 L24 N24 P24 R24 T24 V24 X24 Z24 AB24">
    <cfRule type="top10" dxfId="591" priority="179" rank="1"/>
    <cfRule type="top10" dxfId="590" priority="180" bottom="1" rank="1"/>
  </conditionalFormatting>
  <conditionalFormatting sqref="F25 H25 J25 L25 N25 P25 R25 T25 V25 X25 Z25 AB25">
    <cfRule type="top10" dxfId="589" priority="177" rank="1"/>
    <cfRule type="top10" dxfId="588" priority="178" bottom="1" rank="1"/>
  </conditionalFormatting>
  <conditionalFormatting sqref="F26 H26 J26 L26 N26 P26 R26 T26 V26 X26 Z26 AB26">
    <cfRule type="top10" dxfId="587" priority="175" rank="1"/>
    <cfRule type="top10" dxfId="586" priority="176" bottom="1" rank="1"/>
  </conditionalFormatting>
  <conditionalFormatting sqref="F27 H27 J27 L27 N27 P27 R27 T27 V27 X27 Z27 AB27">
    <cfRule type="top10" dxfId="585" priority="173" rank="1"/>
    <cfRule type="top10" dxfId="584" priority="174" bottom="1" rank="1"/>
  </conditionalFormatting>
  <conditionalFormatting sqref="F28 H28 J28 L28 N28 P28 R28 T28 V28 X28 Z28 AB28">
    <cfRule type="top10" dxfId="583" priority="171" rank="1"/>
    <cfRule type="top10" dxfId="582" priority="172" bottom="1" rank="1"/>
  </conditionalFormatting>
  <conditionalFormatting sqref="F29 H29 J29 L29 N29 P29 R29 T29 V29 X29 Z29 AB29">
    <cfRule type="top10" dxfId="581" priority="169" rank="1"/>
    <cfRule type="top10" dxfId="580" priority="170" bottom="1" rank="1"/>
  </conditionalFormatting>
  <conditionalFormatting sqref="F30 H30 J30 L30 N30 P30 R30 T30 V30 X30 Z30 AB30">
    <cfRule type="top10" dxfId="579" priority="167" rank="1"/>
    <cfRule type="top10" dxfId="578" priority="168" bottom="1" rank="1"/>
  </conditionalFormatting>
  <conditionalFormatting sqref="F31 H31 J31 L31 N31 P31 R31 T31 V31 X31 Z31 AB31">
    <cfRule type="top10" dxfId="577" priority="165" rank="1"/>
    <cfRule type="top10" dxfId="576" priority="166" bottom="1" rank="1"/>
  </conditionalFormatting>
  <conditionalFormatting sqref="F32 H32 J32 L32 N32 P32 R32 T32 V32 X32 Z32 AB32">
    <cfRule type="top10" dxfId="575" priority="163" rank="1"/>
    <cfRule type="top10" dxfId="574" priority="164" bottom="1" rank="1"/>
  </conditionalFormatting>
  <conditionalFormatting sqref="F33 H33 J33 L33 N33 P33 R33 T33 V33 X33 Z33 AB33">
    <cfRule type="top10" dxfId="573" priority="161" rank="1"/>
    <cfRule type="top10" dxfId="572" priority="162" bottom="1" rank="1"/>
  </conditionalFormatting>
  <conditionalFormatting sqref="F34 H34 J34 L34 N34 P34 R34 T34 V34 X34 Z34 AB34">
    <cfRule type="top10" dxfId="571" priority="159" rank="1"/>
    <cfRule type="top10" dxfId="570" priority="160" bottom="1" rank="1"/>
  </conditionalFormatting>
  <conditionalFormatting sqref="F35 H35 J35 L35 N35 P35 R35 T35 V35 X35 Z35 AB35">
    <cfRule type="top10" dxfId="569" priority="157" rank="1"/>
    <cfRule type="top10" dxfId="568" priority="158" bottom="1" rank="1"/>
  </conditionalFormatting>
  <conditionalFormatting sqref="F36 H36 J36 L36 N36 P36 R36 T36 V36 X36 Z36 AB36">
    <cfRule type="top10" dxfId="567" priority="155" rank="1"/>
    <cfRule type="top10" dxfId="566" priority="156" bottom="1" rank="1"/>
  </conditionalFormatting>
  <conditionalFormatting sqref="F37 H37 J37 L37 N37 P37 R37 T37 V37 X37 Z37 AB37">
    <cfRule type="top10" dxfId="565" priority="153" rank="1"/>
    <cfRule type="top10" dxfId="564" priority="154" bottom="1" rank="1"/>
  </conditionalFormatting>
  <conditionalFormatting sqref="F38 H38 J38 L38 N38 P38 R38 T38 V38 X38 Z38 AB38">
    <cfRule type="top10" dxfId="563" priority="151" rank="1"/>
    <cfRule type="top10" dxfId="562" priority="152" bottom="1" rank="1"/>
  </conditionalFormatting>
  <conditionalFormatting sqref="F39 H39 J39 L39 N39 P39 R39 T39 V39 X39 Z39 AB39">
    <cfRule type="top10" dxfId="561" priority="149" rank="1"/>
    <cfRule type="top10" dxfId="560" priority="150" bottom="1" rank="1"/>
  </conditionalFormatting>
  <conditionalFormatting sqref="F40 H40 J40 L40 N40 P40 R40 T40 V40 X40 Z40 AB40">
    <cfRule type="top10" dxfId="559" priority="147" rank="1"/>
    <cfRule type="top10" dxfId="558" priority="148" bottom="1" rank="1"/>
  </conditionalFormatting>
  <conditionalFormatting sqref="F41 H41 J41 L41 N41 P41 R41 T41 V41 X41 Z41 AB41">
    <cfRule type="top10" dxfId="557" priority="145" rank="1"/>
    <cfRule type="top10" dxfId="556" priority="146" bottom="1" rank="1"/>
  </conditionalFormatting>
  <conditionalFormatting sqref="F42 H42 J42 L42 N42 P42 R42 T42 V42 X42 Z42 AB42">
    <cfRule type="top10" dxfId="555" priority="143" rank="1"/>
    <cfRule type="top10" dxfId="554" priority="144" bottom="1" rank="1"/>
  </conditionalFormatting>
  <conditionalFormatting sqref="F43 H43 J43 L43 N43 P43 R43 T43 V43 X43 Z43 AB43">
    <cfRule type="top10" dxfId="553" priority="141" rank="1"/>
    <cfRule type="top10" dxfId="552" priority="142" bottom="1" rank="1"/>
  </conditionalFormatting>
  <conditionalFormatting sqref="F44 H44 J44 L44 N44 P44 R44 T44 V44 X44 Z44 AB44">
    <cfRule type="top10" dxfId="551" priority="139" rank="1"/>
    <cfRule type="top10" dxfId="550" priority="140" bottom="1" rank="1"/>
  </conditionalFormatting>
  <conditionalFormatting sqref="F45 H45 J45 L45 N45 P45 R45 T45 V45 X45 Z45 AB45">
    <cfRule type="top10" dxfId="549" priority="137" rank="1"/>
    <cfRule type="top10" dxfId="548" priority="138" bottom="1" rank="1"/>
  </conditionalFormatting>
  <conditionalFormatting sqref="F46 H46 J46 L46 N46 P46 R46 T46 V46 X46 Z46 AB46">
    <cfRule type="top10" dxfId="547" priority="135" rank="1"/>
    <cfRule type="top10" dxfId="546" priority="136" bottom="1" rank="1"/>
  </conditionalFormatting>
  <conditionalFormatting sqref="F47 H47 J47 L47 N47 P47 R47 T47 V47 X47 Z47 AB47">
    <cfRule type="top10" dxfId="545" priority="133" rank="1"/>
    <cfRule type="top10" dxfId="544" priority="134" bottom="1" rank="1"/>
  </conditionalFormatting>
  <conditionalFormatting sqref="F48 H48 J48 L48 N48 P48 R48 T48 V48 X48 Z48 AB48">
    <cfRule type="top10" dxfId="543" priority="131" rank="1"/>
    <cfRule type="top10" dxfId="542" priority="132" bottom="1" rank="1"/>
  </conditionalFormatting>
  <conditionalFormatting sqref="F49 H49 J49 L49 N49 P49 R49 T49 V49 X49 Z49 AB49">
    <cfRule type="top10" dxfId="541" priority="129" rank="1"/>
    <cfRule type="top10" dxfId="540" priority="130" bottom="1" rank="1"/>
  </conditionalFormatting>
  <conditionalFormatting sqref="F50 H50 J50 L50 N50 P50 R50 T50 V50 X50 Z50 AB50">
    <cfRule type="top10" dxfId="539" priority="127" rank="1"/>
    <cfRule type="top10" dxfId="538" priority="128" bottom="1" rank="1"/>
  </conditionalFormatting>
  <conditionalFormatting sqref="F51 H51 J51 L51 N51 P51 R51 T51 V51 X51 Z51 AB51">
    <cfRule type="top10" dxfId="537" priority="125" rank="1"/>
    <cfRule type="top10" dxfId="536" priority="126" bottom="1" rank="1"/>
  </conditionalFormatting>
  <conditionalFormatting sqref="F52 H52 J52 L52 N52 P52 R52 T52 V52 X52 Z52 AB52">
    <cfRule type="top10" dxfId="535" priority="123" rank="1"/>
    <cfRule type="top10" dxfId="534" priority="124" bottom="1" rank="1"/>
  </conditionalFormatting>
  <conditionalFormatting sqref="F53 H53 J53 L53 N53 P53 R53 T53 V53 X53 Z53 AB53">
    <cfRule type="top10" dxfId="533" priority="121" rank="1"/>
    <cfRule type="top10" dxfId="532" priority="122" bottom="1" rank="1"/>
  </conditionalFormatting>
  <conditionalFormatting sqref="F54 H54 J54 L54 N54 P54 R54 T54 V54 X54 Z54 AB54">
    <cfRule type="top10" dxfId="531" priority="119" rank="1"/>
    <cfRule type="top10" dxfId="530" priority="120" bottom="1" rank="1"/>
  </conditionalFormatting>
  <conditionalFormatting sqref="F55 H55 J55 L55 N55 P55 R55 T55 V55 X55 Z55 AB55">
    <cfRule type="top10" dxfId="529" priority="117" rank="1"/>
    <cfRule type="top10" dxfId="528" priority="118" bottom="1" rank="1"/>
  </conditionalFormatting>
  <conditionalFormatting sqref="F56 H56 J56 L56 N56 P56 R56 T56 V56 X56 Z56 AB56">
    <cfRule type="top10" dxfId="527" priority="115" rank="1"/>
    <cfRule type="top10" dxfId="526" priority="116" bottom="1" rank="1"/>
  </conditionalFormatting>
  <conditionalFormatting sqref="F57 H57 J57 L57 N57 P57 R57 T57 V57 X57 Z57 AB57">
    <cfRule type="top10" dxfId="525" priority="113" rank="1"/>
    <cfRule type="top10" dxfId="524" priority="114" bottom="1" rank="1"/>
  </conditionalFormatting>
  <conditionalFormatting sqref="F58 H58 J58 L58 N58 P58 R58 T58 V58 X58 Z58 AB58">
    <cfRule type="top10" dxfId="523" priority="111" rank="1"/>
    <cfRule type="top10" dxfId="522" priority="112" bottom="1" rank="1"/>
  </conditionalFormatting>
  <conditionalFormatting sqref="F59 H59 J59 L59 N59 P59 R59 T59 V59 X59 Z59 AB59">
    <cfRule type="top10" dxfId="521" priority="109" rank="1"/>
    <cfRule type="top10" dxfId="520" priority="110" bottom="1" rank="1"/>
  </conditionalFormatting>
  <conditionalFormatting sqref="F60 H60 J60 L60 N60 P60 R60 T60 V60 X60 Z60 AB60">
    <cfRule type="top10" dxfId="519" priority="107" rank="1"/>
    <cfRule type="top10" dxfId="518" priority="108" bottom="1" rank="1"/>
  </conditionalFormatting>
  <conditionalFormatting sqref="F61 H61 J61 L61 N61 P61 R61 T61 V61 X61 Z61 AB61">
    <cfRule type="top10" dxfId="517" priority="105" rank="1"/>
    <cfRule type="top10" dxfId="516" priority="106" bottom="1" rank="1"/>
  </conditionalFormatting>
  <conditionalFormatting sqref="F65 H65 J65 L65 N65 P65 R65 T65 V65 X65 Z65 AB65">
    <cfRule type="top10" dxfId="515" priority="103" rank="1"/>
    <cfRule type="top10" dxfId="514" priority="104" bottom="1" rank="1"/>
  </conditionalFormatting>
  <conditionalFormatting sqref="F66 H66 J66 L66 N66 P66 R66 T66 V66 X66 Z66 AB66">
    <cfRule type="top10" dxfId="513" priority="101" rank="1"/>
    <cfRule type="top10" dxfId="512" priority="102" bottom="1" rank="1"/>
  </conditionalFormatting>
  <conditionalFormatting sqref="F67 H67 J67 L67 N67 P67 R67 T67 V67 X67 Z67 AB67">
    <cfRule type="top10" dxfId="511" priority="99" rank="1"/>
    <cfRule type="top10" dxfId="510" priority="100" bottom="1" rank="1"/>
  </conditionalFormatting>
  <conditionalFormatting sqref="F68 H68 J68 L68 N68 P68 R68 T68 V68 X68 Z68 AB68">
    <cfRule type="top10" dxfId="509" priority="97" rank="1"/>
    <cfRule type="top10" dxfId="508" priority="98" bottom="1" rank="1"/>
  </conditionalFormatting>
  <conditionalFormatting sqref="F69 H69 J69 L69 N69 P69 R69 T69 V69 X69 Z69 AB69">
    <cfRule type="top10" dxfId="507" priority="95" rank="1"/>
    <cfRule type="top10" dxfId="506" priority="96" bottom="1" rank="1"/>
  </conditionalFormatting>
  <conditionalFormatting sqref="F70 H70 J70 L70 N70 P70 R70 T70 V70 X70 Z70 AB70">
    <cfRule type="top10" dxfId="505" priority="93" rank="1"/>
    <cfRule type="top10" dxfId="504" priority="94" bottom="1" rank="1"/>
  </conditionalFormatting>
  <conditionalFormatting sqref="F71 H71 J71 L71 N71 P71 R71 T71 V71 X71 Z71 AB71">
    <cfRule type="top10" dxfId="503" priority="91" rank="1"/>
    <cfRule type="top10" dxfId="502" priority="92" bottom="1" rank="1"/>
  </conditionalFormatting>
  <conditionalFormatting sqref="F72 H72 J72 L72 N72 P72 R72 T72 V72 X72 Z72 AB72">
    <cfRule type="top10" dxfId="501" priority="89" rank="1"/>
    <cfRule type="top10" dxfId="500" priority="90" bottom="1" rank="1"/>
  </conditionalFormatting>
  <conditionalFormatting sqref="F73 H73 J73 L73 N73 P73 R73 T73 V73 X73 Z73 AB73">
    <cfRule type="top10" dxfId="499" priority="87" rank="1"/>
    <cfRule type="top10" dxfId="498" priority="88" bottom="1" rank="1"/>
  </conditionalFormatting>
  <conditionalFormatting sqref="F74 H74 J74 L74 N74 P74 R74 T74 V74 X74 Z74 AB74">
    <cfRule type="top10" dxfId="497" priority="85" rank="1"/>
    <cfRule type="top10" dxfId="496" priority="86" bottom="1" rank="1"/>
  </conditionalFormatting>
  <conditionalFormatting sqref="F76 H76 J76 L76 N76 P76 R76 T76 V76 X76 Z76 AB76">
    <cfRule type="top10" dxfId="495" priority="83" rank="1"/>
    <cfRule type="top10" dxfId="494" priority="84" bottom="1" rank="1"/>
  </conditionalFormatting>
  <conditionalFormatting sqref="F75 H75 J75 L75 N75 P75 R75 T75 V75 X75 Z75 AB75">
    <cfRule type="top10" dxfId="493" priority="81" rank="1"/>
    <cfRule type="top10" dxfId="492" priority="82" bottom="1" rank="1"/>
  </conditionalFormatting>
  <conditionalFormatting sqref="F77 H77 J77 L77 N77 P77 R77 T77 V77 X77 Z77 AB77">
    <cfRule type="top10" dxfId="491" priority="79" rank="1"/>
    <cfRule type="top10" dxfId="490" priority="80" bottom="1" rank="1"/>
  </conditionalFormatting>
  <conditionalFormatting sqref="F78 H78 J78 L78 N78 P78 R78 T78 V78 X78 Z78 AB78">
    <cfRule type="top10" dxfId="489" priority="77" rank="1"/>
    <cfRule type="top10" dxfId="488" priority="78" bottom="1" rank="1"/>
  </conditionalFormatting>
  <conditionalFormatting sqref="F79 H79 J79 L79 N79 P79 R79 T79 V79 X79 Z79 AB79">
    <cfRule type="top10" dxfId="487" priority="75" rank="1"/>
    <cfRule type="top10" dxfId="486" priority="76" bottom="1" rank="1"/>
  </conditionalFormatting>
  <conditionalFormatting sqref="F80 H80 J80 L80 N80 P80 R80 T80 V80 X80 Z80 AB80">
    <cfRule type="top10" dxfId="485" priority="73" rank="1"/>
    <cfRule type="top10" dxfId="484" priority="74" bottom="1" rank="1"/>
  </conditionalFormatting>
  <conditionalFormatting sqref="F81 H81 J81 L81 N81 P81 R81 T81 V81 X81 Z81 AB81">
    <cfRule type="top10" dxfId="483" priority="71" rank="1"/>
    <cfRule type="top10" dxfId="482" priority="72" bottom="1" rank="1"/>
  </conditionalFormatting>
  <conditionalFormatting sqref="F82 H82 J82 L82 N82 P82 R82 T82 V82 X82 Z82 AB82">
    <cfRule type="top10" dxfId="481" priority="69" rank="1"/>
    <cfRule type="top10" dxfId="480" priority="70" bottom="1" rank="1"/>
  </conditionalFormatting>
  <conditionalFormatting sqref="F83 H83 J83 L83 N83 P83 R83 T83 V83 X83 Z83 AB83">
    <cfRule type="top10" dxfId="479" priority="67" rank="1"/>
    <cfRule type="top10" dxfId="478" priority="68" bottom="1" rank="1"/>
  </conditionalFormatting>
  <conditionalFormatting sqref="F84 H84 J84 L84 N84 P84 R84 T84 V84 X84 Z84 AB84">
    <cfRule type="top10" dxfId="477" priority="65" rank="1"/>
    <cfRule type="top10" dxfId="476" priority="66" bottom="1" rank="1"/>
  </conditionalFormatting>
  <conditionalFormatting sqref="F85 H85 J85 L85 N85 P85 R85 T85 V85 X85 Z85 AB85">
    <cfRule type="top10" dxfId="475" priority="63" rank="1"/>
    <cfRule type="top10" dxfId="474" priority="64" bottom="1" rank="1"/>
  </conditionalFormatting>
  <conditionalFormatting sqref="F86 H86 J86 L86 N86 P86 R86 T86 V86 X86 Z86 AB86">
    <cfRule type="top10" dxfId="473" priority="61" rank="1"/>
    <cfRule type="top10" dxfId="472" priority="62" bottom="1" rank="1"/>
  </conditionalFormatting>
  <conditionalFormatting sqref="F87 H87 J87 L87 N87 P87 R87 T87 V87 X87 Z87 AB87">
    <cfRule type="top10" dxfId="471" priority="59" rank="1"/>
    <cfRule type="top10" dxfId="470" priority="60" bottom="1" rank="1"/>
  </conditionalFormatting>
  <conditionalFormatting sqref="F88 H88 J88 L88 N88 P88 R88 T88 V88 X88 Z88 AB88">
    <cfRule type="top10" dxfId="469" priority="57" rank="1"/>
    <cfRule type="top10" dxfId="468" priority="58" bottom="1" rank="1"/>
  </conditionalFormatting>
  <conditionalFormatting sqref="F89 H89 J89 L89 N89 P89 R89 T89 V89 X89 Z89 AB89">
    <cfRule type="top10" dxfId="467" priority="55" rank="1"/>
    <cfRule type="top10" dxfId="466" priority="56" bottom="1" rank="1"/>
  </conditionalFormatting>
  <conditionalFormatting sqref="F90 H90 J90 L90 N90 P90 R90 T90 V90 X90 Z90 AB90">
    <cfRule type="top10" dxfId="465" priority="53" rank="1"/>
    <cfRule type="top10" dxfId="464" priority="54" bottom="1" rank="1"/>
  </conditionalFormatting>
  <conditionalFormatting sqref="F91 H91 J91 L91 N91 P91 R91 T91 V91 X91 Z91 AB91">
    <cfRule type="top10" dxfId="463" priority="51" rank="1"/>
    <cfRule type="top10" dxfId="462" priority="52" bottom="1" rank="1"/>
  </conditionalFormatting>
  <conditionalFormatting sqref="F92 H92 J92 L92 N92 P92 R92 T92 V92 X92 Z92 AB92">
    <cfRule type="top10" dxfId="461" priority="49" rank="1"/>
    <cfRule type="top10" dxfId="460" priority="50" bottom="1" rank="1"/>
  </conditionalFormatting>
  <conditionalFormatting sqref="F93 H93 J93 L93 N93 P93 R93 T93 V93 X93 Z93 AB93">
    <cfRule type="top10" dxfId="459" priority="47" rank="1"/>
    <cfRule type="top10" dxfId="458" priority="48" bottom="1" rank="1"/>
  </conditionalFormatting>
  <conditionalFormatting sqref="F94 H94 J94 L94 N94 P94 R94 T94 V94 X94 Z94 AB94">
    <cfRule type="top10" dxfId="457" priority="45" rank="1"/>
    <cfRule type="top10" dxfId="456" priority="46" bottom="1" rank="1"/>
  </conditionalFormatting>
  <conditionalFormatting sqref="F95 H95 J95 L95 N95 P95 R95 T95 V95 X95 Z95 AB95">
    <cfRule type="top10" dxfId="455" priority="43" rank="1"/>
    <cfRule type="top10" dxfId="454" priority="44" bottom="1" rank="1"/>
  </conditionalFormatting>
  <conditionalFormatting sqref="F96 H96 J96 L96 N96 P96 R96 T96 V96 X96 Z96 AB96">
    <cfRule type="top10" dxfId="453" priority="41" rank="1"/>
    <cfRule type="top10" dxfId="452" priority="42" bottom="1" rank="1"/>
  </conditionalFormatting>
  <conditionalFormatting sqref="F97 H97 J97 L97 N97 P97 R97 T97 V97 X97 Z97 AB97">
    <cfRule type="top10" dxfId="451" priority="39" rank="1"/>
    <cfRule type="top10" dxfId="450" priority="40" bottom="1" rank="1"/>
  </conditionalFormatting>
  <conditionalFormatting sqref="F98 H98 J98 L98 N98 P98 R98 T98 V98 X98 Z98 AB98">
    <cfRule type="top10" dxfId="449" priority="37" rank="1"/>
    <cfRule type="top10" dxfId="448" priority="38" bottom="1" rank="1"/>
  </conditionalFormatting>
  <conditionalFormatting sqref="F99 H99 J99 L99 N99 P99 R99 T99 V99 X99 Z99 AB99">
    <cfRule type="top10" dxfId="447" priority="35" rank="1"/>
    <cfRule type="top10" dxfId="446" priority="36" bottom="1" rank="1"/>
  </conditionalFormatting>
  <conditionalFormatting sqref="F100 H100 J100 L100 N100 P100 R100 T100 V100 X100 Z100 AB100">
    <cfRule type="top10" dxfId="445" priority="33" rank="1"/>
    <cfRule type="top10" dxfId="444" priority="34" bottom="1" rank="1"/>
  </conditionalFormatting>
  <conditionalFormatting sqref="F101 H101 J101 L101 N101 P101 R101 T101 V101 X101 Z101 AB101">
    <cfRule type="top10" dxfId="443" priority="31" rank="1"/>
    <cfRule type="top10" dxfId="442" priority="32" bottom="1" rank="1"/>
  </conditionalFormatting>
  <conditionalFormatting sqref="F102 H102 J102 L102 N102 P102 R102 T102 V102 X102 Z102 AB102">
    <cfRule type="top10" dxfId="441" priority="29" rank="1"/>
    <cfRule type="top10" dxfId="440" priority="30" bottom="1" rank="1"/>
  </conditionalFormatting>
  <conditionalFormatting sqref="F103 H103 J103 L103 N103 P103 R103 T103 V103 X103 Z103 AB103">
    <cfRule type="top10" dxfId="439" priority="27" rank="1"/>
    <cfRule type="top10" dxfId="438" priority="28" bottom="1" rank="1"/>
  </conditionalFormatting>
  <conditionalFormatting sqref="F104 H104 J104 L104 N104 P104 R104 T104 V104 X104 Z104 AB104">
    <cfRule type="top10" dxfId="437" priority="25" rank="1"/>
    <cfRule type="top10" dxfId="436" priority="26" bottom="1" rank="1"/>
  </conditionalFormatting>
  <conditionalFormatting sqref="F105 H105 J105 L105 N105 P105 R105 T105 V105 X105 Z105 AB105">
    <cfRule type="top10" dxfId="435" priority="23" rank="1"/>
    <cfRule type="top10" dxfId="434" priority="24" bottom="1" rank="1"/>
  </conditionalFormatting>
  <conditionalFormatting sqref="F106 H106 J106 L106 N106 P106 R106 T106 V106 X106 Z106 AB106">
    <cfRule type="top10" dxfId="433" priority="21" rank="1"/>
    <cfRule type="top10" dxfId="432" priority="22" bottom="1" rank="1"/>
  </conditionalFormatting>
  <conditionalFormatting sqref="F107 H107 J107 L107 N107 P107 R107 T107 V107 X107 Z107 AB107">
    <cfRule type="top10" dxfId="431" priority="19" rank="1"/>
    <cfRule type="top10" dxfId="430" priority="20" bottom="1" rank="1"/>
  </conditionalFormatting>
  <conditionalFormatting sqref="F108 H108 J108 L108 N108 P108 R108 T108 V108 X108 Z108 AB108">
    <cfRule type="top10" dxfId="429" priority="17" rank="1"/>
    <cfRule type="top10" dxfId="428" priority="18" bottom="1" rank="1"/>
  </conditionalFormatting>
  <conditionalFormatting sqref="F109 H109 J109 L109 N109 P109 R109 T109 V109 X109 Z109 AB109">
    <cfRule type="top10" dxfId="427" priority="15" rank="1"/>
    <cfRule type="top10" dxfId="426" priority="16" bottom="1" rank="1"/>
  </conditionalFormatting>
  <conditionalFormatting sqref="F110 H110 J110 L110 N110 P110 R110 T110 V110 X110 Z110 AB110">
    <cfRule type="top10" dxfId="425" priority="13" rank="1"/>
    <cfRule type="top10" dxfId="424" priority="14" bottom="1" rank="1"/>
  </conditionalFormatting>
  <conditionalFormatting sqref="F111 H111 J111 L111 N111 P111 R111 T111 V111 X111 Z111 AB111">
    <cfRule type="top10" dxfId="423" priority="11" rank="1"/>
    <cfRule type="top10" dxfId="422" priority="12" bottom="1" rank="1"/>
  </conditionalFormatting>
  <conditionalFormatting sqref="F112 H112 J112 L112 N112 P112 R112 T112 V112 X112 Z112 AB112">
    <cfRule type="top10" dxfId="421" priority="9" rank="1"/>
    <cfRule type="top10" dxfId="420" priority="10" bottom="1" rank="1"/>
  </conditionalFormatting>
  <conditionalFormatting sqref="F113 H113 J113 L113 N113 P113 R113 T113 V113 X113 Z113 AB113">
    <cfRule type="top10" dxfId="419" priority="7" rank="1"/>
    <cfRule type="top10" dxfId="418" priority="8" bottom="1" rank="1"/>
  </conditionalFormatting>
  <conditionalFormatting sqref="F114 H114 J114 L114 N114 P114 R114 T114 V114 X114 Z114 AB114">
    <cfRule type="top10" dxfId="417" priority="5" rank="1"/>
    <cfRule type="top10" dxfId="416" priority="6" bottom="1" rank="1"/>
  </conditionalFormatting>
  <conditionalFormatting sqref="F115 H115 J115 L115 N115 P115 R115 T115 V115 X115 Z115 AB115">
    <cfRule type="top10" dxfId="415" priority="3" rank="1"/>
    <cfRule type="top10" dxfId="414" priority="4" bottom="1" rank="1"/>
  </conditionalFormatting>
  <conditionalFormatting sqref="F116 H116 J116 L116 N116 P116 R116 T116 V116 X116 Z116 AB116">
    <cfRule type="top10" dxfId="413" priority="1" rank="1"/>
    <cfRule type="top10" dxfId="412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1429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0</v>
      </c>
      <c r="E3" s="20"/>
      <c r="F3" s="127" t="s">
        <v>151</v>
      </c>
      <c r="G3" s="113">
        <v>43191</v>
      </c>
      <c r="H3" s="127" t="s">
        <v>151</v>
      </c>
      <c r="I3" s="79">
        <v>43221</v>
      </c>
      <c r="J3" s="127" t="s">
        <v>151</v>
      </c>
      <c r="K3" s="79">
        <v>43266</v>
      </c>
      <c r="L3" s="127" t="s">
        <v>151</v>
      </c>
      <c r="M3" s="79">
        <v>43285</v>
      </c>
      <c r="N3" s="127" t="s">
        <v>151</v>
      </c>
      <c r="O3" s="79">
        <v>43320</v>
      </c>
      <c r="P3" s="127" t="s">
        <v>151</v>
      </c>
      <c r="Q3" s="79">
        <v>43348</v>
      </c>
      <c r="R3" s="127" t="s">
        <v>151</v>
      </c>
      <c r="S3" s="80">
        <v>43376</v>
      </c>
      <c r="T3" s="127" t="s">
        <v>151</v>
      </c>
      <c r="U3" s="80">
        <v>43411</v>
      </c>
      <c r="V3" s="127" t="s">
        <v>151</v>
      </c>
      <c r="W3" s="80">
        <v>43439</v>
      </c>
      <c r="X3" s="127" t="s">
        <v>151</v>
      </c>
      <c r="Y3" s="80">
        <v>43481</v>
      </c>
      <c r="Z3" s="127" t="s">
        <v>151</v>
      </c>
      <c r="AA3" s="80">
        <v>43502</v>
      </c>
      <c r="AB3" s="127" t="s">
        <v>151</v>
      </c>
      <c r="AC3" s="80">
        <v>43530</v>
      </c>
      <c r="AD3" s="67" t="s">
        <v>1</v>
      </c>
      <c r="AE3" s="68" t="s">
        <v>2</v>
      </c>
      <c r="AF3" s="110" t="s">
        <v>3</v>
      </c>
      <c r="AG3" s="976" t="s">
        <v>126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103</v>
      </c>
      <c r="AH4" s="1010"/>
      <c r="AI4" s="1011" t="s">
        <v>103</v>
      </c>
      <c r="AJ4" s="1010"/>
      <c r="AK4" s="1011" t="s">
        <v>103</v>
      </c>
      <c r="AL4" s="1010"/>
      <c r="AM4" s="102" t="s">
        <v>103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103</v>
      </c>
      <c r="AH5" s="1005"/>
      <c r="AI5" s="1006" t="s">
        <v>103</v>
      </c>
      <c r="AJ5" s="1005"/>
      <c r="AK5" s="1006" t="s">
        <v>103</v>
      </c>
      <c r="AL5" s="1005"/>
      <c r="AM5" s="103" t="s">
        <v>103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103</v>
      </c>
      <c r="AH6" s="1005"/>
      <c r="AI6" s="1006" t="s">
        <v>103</v>
      </c>
      <c r="AJ6" s="1005"/>
      <c r="AK6" s="1006" t="s">
        <v>103</v>
      </c>
      <c r="AL6" s="1005"/>
      <c r="AM6" s="103" t="s">
        <v>103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101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83</v>
      </c>
      <c r="E8" s="30" t="s">
        <v>101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1" t="s">
        <v>9</v>
      </c>
      <c r="B11" s="325">
        <v>1</v>
      </c>
      <c r="C11" s="39"/>
      <c r="D11" s="934" t="s">
        <v>10</v>
      </c>
      <c r="E11" s="935" t="s">
        <v>102</v>
      </c>
      <c r="F11" s="879">
        <f>IFERROR(LOOKUP(10^10,RIGHT(G11,COLUMN(11:11))*1),"")</f>
        <v>50</v>
      </c>
      <c r="G11" s="332">
        <v>50</v>
      </c>
      <c r="H11" s="879">
        <f>IFERROR(LOOKUP(10^10,RIGHT(I11,COLUMN(11:11))*1),"")</f>
        <v>140</v>
      </c>
      <c r="I11" s="332">
        <v>140</v>
      </c>
      <c r="J11" s="879">
        <f>IFERROR(LOOKUP(10^10,RIGHT(K11,COLUMN(11:11))*1),"")</f>
        <v>500</v>
      </c>
      <c r="K11" s="880">
        <v>500</v>
      </c>
      <c r="L11" s="879">
        <f>IFERROR(LOOKUP(10^10,RIGHT(M11,COLUMN(11:11))*1),"")</f>
        <v>120</v>
      </c>
      <c r="M11" s="880">
        <v>120</v>
      </c>
      <c r="N11" s="879">
        <f>IFERROR(LOOKUP(10^10,RIGHT(O11,COLUMN(11:11))*1),"")</f>
        <v>500</v>
      </c>
      <c r="O11" s="880">
        <v>500</v>
      </c>
      <c r="P11" s="881">
        <f>IFERROR(LOOKUP(10^10,RIGHT(Q11,COLUMN(11:11))*1),"")</f>
        <v>1400</v>
      </c>
      <c r="Q11" s="880">
        <v>1400</v>
      </c>
      <c r="R11" s="879">
        <f>IFERROR(LOOKUP(10^10,RIGHT(S11,COLUMN(11:11))*1),"")</f>
        <v>300</v>
      </c>
      <c r="S11" s="882">
        <v>300</v>
      </c>
      <c r="T11" s="879">
        <f>IFERROR(LOOKUP(10^10,RIGHT(U11,COLUMN(11:11))*1),"")</f>
        <v>100</v>
      </c>
      <c r="U11" s="882">
        <v>100</v>
      </c>
      <c r="V11" s="879">
        <f>IFERROR(LOOKUP(10^10,RIGHT(W11,COLUMN(11:11))*1),"")</f>
        <v>180</v>
      </c>
      <c r="W11" s="882">
        <v>180</v>
      </c>
      <c r="X11" s="879">
        <f>IFERROR(LOOKUP(10^10,RIGHT(Y11,COLUMN(11:11))*1),"")</f>
        <v>220</v>
      </c>
      <c r="Y11" s="882">
        <v>220</v>
      </c>
      <c r="Z11" s="878">
        <f>IFERROR(LOOKUP(10^10,RIGHT(AA11,COLUMN(11:11))*1),"")</f>
        <v>35</v>
      </c>
      <c r="AA11" s="882">
        <v>35</v>
      </c>
      <c r="AB11" s="879">
        <f>IFERROR(LOOKUP(10^10,RIGHT(AC11,COLUMN(11:11))*1),"")</f>
        <v>40</v>
      </c>
      <c r="AC11" s="882">
        <v>40</v>
      </c>
      <c r="AD11" s="93">
        <f ca="1">OFFSET(P11,0,1)</f>
        <v>1400</v>
      </c>
      <c r="AE11" s="94">
        <f ca="1">OFFSET(Z11,0,1)</f>
        <v>35</v>
      </c>
      <c r="AF11" s="156">
        <f>AVERAGE(F11:AC11)</f>
        <v>298.75</v>
      </c>
      <c r="AG11" s="1009">
        <f ca="1">AD11</f>
        <v>1400</v>
      </c>
      <c r="AH11" s="1010"/>
      <c r="AI11" s="1011">
        <f ca="1">AE11</f>
        <v>35</v>
      </c>
      <c r="AJ11" s="1010"/>
      <c r="AK11" s="1114">
        <f>AF11</f>
        <v>298.75</v>
      </c>
      <c r="AL11" s="1115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2"/>
      <c r="B12" s="328">
        <v>2</v>
      </c>
      <c r="C12" s="343"/>
      <c r="D12" s="70" t="s">
        <v>87</v>
      </c>
      <c r="E12" s="71" t="s">
        <v>103</v>
      </c>
      <c r="F12" s="879">
        <f>COUNTA(G12)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332" t="s">
        <v>221</v>
      </c>
      <c r="L12" s="879">
        <f>COUNTA(M12)</f>
        <v>1</v>
      </c>
      <c r="M12" s="332" t="s">
        <v>221</v>
      </c>
      <c r="N12" s="879">
        <f>COUNTA(O12)</f>
        <v>1</v>
      </c>
      <c r="O12" s="332" t="s">
        <v>221</v>
      </c>
      <c r="P12" s="879">
        <f>COUNTA(Q12)</f>
        <v>1</v>
      </c>
      <c r="Q12" s="332" t="s">
        <v>221</v>
      </c>
      <c r="R12" s="879">
        <f>COUNTA(S12)</f>
        <v>1</v>
      </c>
      <c r="S12" s="332" t="s">
        <v>221</v>
      </c>
      <c r="T12" s="879">
        <f>COUNTA(U12)</f>
        <v>1</v>
      </c>
      <c r="U12" s="332" t="s">
        <v>221</v>
      </c>
      <c r="V12" s="879">
        <f>COUNTA(W12)</f>
        <v>1</v>
      </c>
      <c r="W12" s="332" t="s">
        <v>221</v>
      </c>
      <c r="X12" s="879">
        <f>COUNTA(Y12)</f>
        <v>1</v>
      </c>
      <c r="Y12" s="332" t="s">
        <v>221</v>
      </c>
      <c r="Z12" s="879">
        <f>COUNTA(AA12)</f>
        <v>1</v>
      </c>
      <c r="AA12" s="332" t="s">
        <v>221</v>
      </c>
      <c r="AB12" s="879">
        <f>COUNTA(AC12)</f>
        <v>1</v>
      </c>
      <c r="AC12" s="332" t="s">
        <v>221</v>
      </c>
      <c r="AD12" s="75" t="s">
        <v>1750</v>
      </c>
      <c r="AE12" s="76" t="s">
        <v>122</v>
      </c>
      <c r="AF12" s="76" t="s">
        <v>1428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6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6" t="s">
        <v>122</v>
      </c>
      <c r="P13" s="885" t="str">
        <f t="shared" ref="P13:P61" si="6">IFERROR(LOOKUP(10^10,RIGHT(Q13,COLUMN(13:13))*1),"")</f>
        <v/>
      </c>
      <c r="Q13" s="886" t="s">
        <v>122</v>
      </c>
      <c r="R13" s="885" t="str">
        <f t="shared" ref="R13:R61" si="7">IFERROR(LOOKUP(10^10,RIGHT(S13,COLUMN(13:13))*1),"")</f>
        <v/>
      </c>
      <c r="S13" s="886" t="s">
        <v>122</v>
      </c>
      <c r="T13" s="885">
        <f t="shared" ref="T13:T61" si="8">IFERROR(LOOKUP(10^10,RIGHT(U13,COLUMN(13:13))*1),"")</f>
        <v>2.9999999999999997E-4</v>
      </c>
      <c r="U13" s="889" t="s">
        <v>129</v>
      </c>
      <c r="V13" s="885" t="str">
        <f t="shared" ref="V13:V61" si="9">IFERROR(LOOKUP(10^10,RIGHT(W13,COLUMN(13:13))*1),"")</f>
        <v/>
      </c>
      <c r="W13" s="886" t="s">
        <v>122</v>
      </c>
      <c r="X13" s="885" t="str">
        <f t="shared" ref="X13:X61" si="10">IFERROR(LOOKUP(10^10,RIGHT(Y13,COLUMN(13:13))*1),"")</f>
        <v/>
      </c>
      <c r="Y13" s="886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6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86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8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86" t="s">
        <v>122</v>
      </c>
      <c r="P14" s="892" t="str">
        <f t="shared" si="6"/>
        <v/>
      </c>
      <c r="Q14" s="886" t="s">
        <v>122</v>
      </c>
      <c r="R14" s="892" t="str">
        <f t="shared" si="7"/>
        <v/>
      </c>
      <c r="S14" s="886" t="s">
        <v>122</v>
      </c>
      <c r="T14" s="892">
        <f t="shared" si="8"/>
        <v>5.0000000000000002E-5</v>
      </c>
      <c r="U14" s="896" t="s">
        <v>130</v>
      </c>
      <c r="V14" s="892" t="str">
        <f t="shared" si="9"/>
        <v/>
      </c>
      <c r="W14" s="886" t="s">
        <v>122</v>
      </c>
      <c r="X14" s="892" t="str">
        <f t="shared" si="10"/>
        <v/>
      </c>
      <c r="Y14" s="88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8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1" t="str">
        <f t="shared" ref="AG14:AG57" ca="1" si="14">AD14</f>
        <v>&lt;0.00005</v>
      </c>
      <c r="AH14" s="1112"/>
      <c r="AI14" s="1113" t="str">
        <f t="shared" ref="AI14:AI61" si="15">AE14</f>
        <v>-</v>
      </c>
      <c r="AJ14" s="1112"/>
      <c r="AK14" s="1113" t="str">
        <f t="shared" ref="AK14:AK61" si="16">AF14</f>
        <v>-</v>
      </c>
      <c r="AL14" s="1112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886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8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886" t="s">
        <v>122</v>
      </c>
      <c r="P15" s="283" t="str">
        <f t="shared" si="6"/>
        <v/>
      </c>
      <c r="Q15" s="886" t="s">
        <v>122</v>
      </c>
      <c r="R15" s="283" t="str">
        <f t="shared" si="7"/>
        <v/>
      </c>
      <c r="S15" s="886" t="s">
        <v>122</v>
      </c>
      <c r="T15" s="283">
        <f t="shared" si="8"/>
        <v>1E-3</v>
      </c>
      <c r="U15" s="286" t="s">
        <v>131</v>
      </c>
      <c r="V15" s="283" t="str">
        <f t="shared" si="9"/>
        <v/>
      </c>
      <c r="W15" s="886" t="s">
        <v>122</v>
      </c>
      <c r="X15" s="283" t="str">
        <f t="shared" si="10"/>
        <v/>
      </c>
      <c r="Y15" s="8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8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886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8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886" t="s">
        <v>122</v>
      </c>
      <c r="P16" s="283" t="str">
        <f t="shared" si="6"/>
        <v/>
      </c>
      <c r="Q16" s="886" t="s">
        <v>122</v>
      </c>
      <c r="R16" s="283" t="str">
        <f t="shared" si="7"/>
        <v/>
      </c>
      <c r="S16" s="886" t="s">
        <v>122</v>
      </c>
      <c r="T16" s="283">
        <f t="shared" si="8"/>
        <v>1E-3</v>
      </c>
      <c r="U16" s="286" t="s">
        <v>131</v>
      </c>
      <c r="V16" s="283" t="str">
        <f t="shared" si="9"/>
        <v/>
      </c>
      <c r="W16" s="886" t="s">
        <v>122</v>
      </c>
      <c r="X16" s="283" t="str">
        <f t="shared" si="10"/>
        <v/>
      </c>
      <c r="Y16" s="8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8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886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886" t="s">
        <v>122</v>
      </c>
      <c r="L17" s="283">
        <f t="shared" si="4"/>
        <v>1E-3</v>
      </c>
      <c r="M17" s="285">
        <v>1E-3</v>
      </c>
      <c r="N17" s="283" t="str">
        <f t="shared" si="5"/>
        <v/>
      </c>
      <c r="O17" s="886" t="s">
        <v>122</v>
      </c>
      <c r="P17" s="283" t="str">
        <f t="shared" si="6"/>
        <v/>
      </c>
      <c r="Q17" s="886" t="s">
        <v>122</v>
      </c>
      <c r="R17" s="283" t="str">
        <f t="shared" si="7"/>
        <v/>
      </c>
      <c r="S17" s="886" t="s">
        <v>122</v>
      </c>
      <c r="T17" s="283">
        <f t="shared" si="8"/>
        <v>1E-3</v>
      </c>
      <c r="U17" s="286" t="s">
        <v>131</v>
      </c>
      <c r="V17" s="283" t="str">
        <f t="shared" si="9"/>
        <v/>
      </c>
      <c r="W17" s="886" t="s">
        <v>122</v>
      </c>
      <c r="X17" s="283" t="str">
        <f t="shared" si="10"/>
        <v/>
      </c>
      <c r="Y17" s="8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8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4"/>
        <v>&lt;0.001</v>
      </c>
      <c r="AH17" s="1008"/>
      <c r="AI17" s="1084" t="str">
        <f t="shared" si="15"/>
        <v>-</v>
      </c>
      <c r="AJ17" s="1008"/>
      <c r="AK17" s="1084" t="str">
        <f t="shared" si="16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886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8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886" t="s">
        <v>122</v>
      </c>
      <c r="P18" s="283" t="str">
        <f t="shared" si="6"/>
        <v/>
      </c>
      <c r="Q18" s="886" t="s">
        <v>122</v>
      </c>
      <c r="R18" s="283" t="str">
        <f t="shared" si="7"/>
        <v/>
      </c>
      <c r="S18" s="886" t="s">
        <v>122</v>
      </c>
      <c r="T18" s="283">
        <f t="shared" si="8"/>
        <v>5.0000000000000001E-3</v>
      </c>
      <c r="U18" s="286" t="s">
        <v>132</v>
      </c>
      <c r="V18" s="283" t="str">
        <f t="shared" si="9"/>
        <v/>
      </c>
      <c r="W18" s="886" t="s">
        <v>122</v>
      </c>
      <c r="X18" s="283" t="str">
        <f t="shared" si="10"/>
        <v/>
      </c>
      <c r="Y18" s="8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8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886" t="s">
        <v>122</v>
      </c>
      <c r="H19" s="899">
        <f t="shared" si="2"/>
        <v>4.0000000000000001E-3</v>
      </c>
      <c r="I19" s="284" t="s">
        <v>133</v>
      </c>
      <c r="J19" s="283" t="str">
        <f t="shared" si="3"/>
        <v/>
      </c>
      <c r="K19" s="886" t="s">
        <v>122</v>
      </c>
      <c r="L19" s="283">
        <f t="shared" si="4"/>
        <v>4.0000000000000001E-3</v>
      </c>
      <c r="M19" s="285" t="s">
        <v>133</v>
      </c>
      <c r="N19" s="283" t="str">
        <f t="shared" si="5"/>
        <v/>
      </c>
      <c r="O19" s="886" t="s">
        <v>122</v>
      </c>
      <c r="P19" s="283" t="str">
        <f t="shared" si="6"/>
        <v/>
      </c>
      <c r="Q19" s="886" t="s">
        <v>122</v>
      </c>
      <c r="R19" s="283" t="str">
        <f t="shared" si="7"/>
        <v/>
      </c>
      <c r="S19" s="886" t="s">
        <v>122</v>
      </c>
      <c r="T19" s="283">
        <f t="shared" si="8"/>
        <v>4.0000000000000001E-3</v>
      </c>
      <c r="U19" s="286" t="s">
        <v>133</v>
      </c>
      <c r="V19" s="283" t="str">
        <f t="shared" si="9"/>
        <v/>
      </c>
      <c r="W19" s="886" t="s">
        <v>122</v>
      </c>
      <c r="X19" s="283" t="str">
        <f t="shared" si="10"/>
        <v/>
      </c>
      <c r="Y19" s="886" t="s">
        <v>122</v>
      </c>
      <c r="Z19" s="287">
        <f t="shared" si="11"/>
        <v>6.0000000000000001E-3</v>
      </c>
      <c r="AA19" s="286">
        <v>6.0000000000000001E-3</v>
      </c>
      <c r="AB19" s="283" t="str">
        <f t="shared" si="12"/>
        <v/>
      </c>
      <c r="AC19" s="886" t="s">
        <v>122</v>
      </c>
      <c r="AD19" s="182">
        <f ca="1">OFFSET(Z19,0,1)</f>
        <v>6.0000000000000001E-3</v>
      </c>
      <c r="AE19" s="119" t="str">
        <f ca="1">OFFSET(H19,0,1)</f>
        <v>&lt;0.004</v>
      </c>
      <c r="AF19" s="119">
        <f>AVERAGE(F19:AC19)</f>
        <v>4.8000000000000004E-3</v>
      </c>
      <c r="AG19" s="1007">
        <f t="shared" ca="1" si="14"/>
        <v>6.0000000000000001E-3</v>
      </c>
      <c r="AH19" s="1008"/>
      <c r="AI19" s="1084" t="str">
        <f t="shared" ca="1" si="15"/>
        <v>&lt;0.004</v>
      </c>
      <c r="AJ19" s="1008"/>
      <c r="AK19" s="1084">
        <f t="shared" si="16"/>
        <v>4.8000000000000004E-3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886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8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886" t="s">
        <v>122</v>
      </c>
      <c r="P20" s="283" t="str">
        <f t="shared" si="6"/>
        <v/>
      </c>
      <c r="Q20" s="886" t="s">
        <v>122</v>
      </c>
      <c r="R20" s="283" t="str">
        <f t="shared" si="7"/>
        <v/>
      </c>
      <c r="S20" s="886" t="s">
        <v>122</v>
      </c>
      <c r="T20" s="283">
        <f t="shared" si="8"/>
        <v>1E-3</v>
      </c>
      <c r="U20" s="286" t="s">
        <v>131</v>
      </c>
      <c r="V20" s="283" t="str">
        <f t="shared" si="9"/>
        <v/>
      </c>
      <c r="W20" s="886" t="s">
        <v>122</v>
      </c>
      <c r="X20" s="283" t="str">
        <f t="shared" si="10"/>
        <v/>
      </c>
      <c r="Y20" s="8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8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886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886" t="s">
        <v>122</v>
      </c>
      <c r="L21" s="230">
        <f t="shared" si="4"/>
        <v>0.4</v>
      </c>
      <c r="M21" s="233" t="s">
        <v>224</v>
      </c>
      <c r="N21" s="230" t="str">
        <f t="shared" si="5"/>
        <v/>
      </c>
      <c r="O21" s="886" t="s">
        <v>122</v>
      </c>
      <c r="P21" s="230" t="str">
        <f t="shared" si="6"/>
        <v/>
      </c>
      <c r="Q21" s="886" t="s">
        <v>122</v>
      </c>
      <c r="R21" s="230" t="str">
        <f t="shared" si="7"/>
        <v/>
      </c>
      <c r="S21" s="886" t="s">
        <v>122</v>
      </c>
      <c r="T21" s="230">
        <f t="shared" si="8"/>
        <v>0.4</v>
      </c>
      <c r="U21" s="234" t="s">
        <v>224</v>
      </c>
      <c r="V21" s="230" t="str">
        <f t="shared" si="9"/>
        <v/>
      </c>
      <c r="W21" s="886" t="s">
        <v>122</v>
      </c>
      <c r="X21" s="230" t="str">
        <f t="shared" si="10"/>
        <v/>
      </c>
      <c r="Y21" s="886" t="s">
        <v>122</v>
      </c>
      <c r="Z21" s="232">
        <f t="shared" si="11"/>
        <v>0.4</v>
      </c>
      <c r="AA21" s="234">
        <v>0.4</v>
      </c>
      <c r="AB21" s="230" t="str">
        <f t="shared" si="12"/>
        <v/>
      </c>
      <c r="AC21" s="886" t="s">
        <v>122</v>
      </c>
      <c r="AD21" s="938">
        <f ca="1">OFFSET(Z21,0,1)</f>
        <v>0.4</v>
      </c>
      <c r="AE21" s="121" t="str">
        <f ca="1">OFFSET(H21,0,1)</f>
        <v>&lt;0.4</v>
      </c>
      <c r="AF21" s="121">
        <f>AVERAGE(F21:AC21)</f>
        <v>0.4</v>
      </c>
      <c r="AG21" s="1085">
        <f t="shared" ca="1" si="14"/>
        <v>0.4</v>
      </c>
      <c r="AH21" s="1086"/>
      <c r="AI21" s="1087" t="str">
        <f t="shared" ca="1" si="15"/>
        <v>&lt;0.4</v>
      </c>
      <c r="AJ21" s="1086"/>
      <c r="AK21" s="1087">
        <f t="shared" si="16"/>
        <v>0.4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886" t="s">
        <v>122</v>
      </c>
      <c r="H22" s="271">
        <f t="shared" si="2"/>
        <v>0.08</v>
      </c>
      <c r="I22" s="268" t="s">
        <v>135</v>
      </c>
      <c r="J22" s="269" t="str">
        <f t="shared" si="3"/>
        <v/>
      </c>
      <c r="K22" s="886" t="s">
        <v>122</v>
      </c>
      <c r="L22" s="900">
        <f t="shared" si="4"/>
        <v>0.15</v>
      </c>
      <c r="M22" s="270">
        <v>0.15</v>
      </c>
      <c r="N22" s="269" t="str">
        <f t="shared" si="5"/>
        <v/>
      </c>
      <c r="O22" s="886" t="s">
        <v>122</v>
      </c>
      <c r="P22" s="269" t="str">
        <f t="shared" si="6"/>
        <v/>
      </c>
      <c r="Q22" s="886" t="s">
        <v>122</v>
      </c>
      <c r="R22" s="269" t="str">
        <f t="shared" si="7"/>
        <v/>
      </c>
      <c r="S22" s="886" t="s">
        <v>122</v>
      </c>
      <c r="T22" s="269">
        <f t="shared" si="8"/>
        <v>0.09</v>
      </c>
      <c r="U22" s="272">
        <v>0.09</v>
      </c>
      <c r="V22" s="269" t="str">
        <f t="shared" si="9"/>
        <v/>
      </c>
      <c r="W22" s="886" t="s">
        <v>122</v>
      </c>
      <c r="X22" s="269" t="str">
        <f t="shared" si="10"/>
        <v/>
      </c>
      <c r="Y22" s="886" t="s">
        <v>122</v>
      </c>
      <c r="Z22" s="269">
        <f t="shared" si="11"/>
        <v>0.09</v>
      </c>
      <c r="AA22" s="272">
        <v>0.09</v>
      </c>
      <c r="AB22" s="269" t="str">
        <f t="shared" si="12"/>
        <v/>
      </c>
      <c r="AC22" s="886" t="s">
        <v>122</v>
      </c>
      <c r="AD22" s="194" t="str">
        <f ca="1">OFFSET(L23,0,1)</f>
        <v>&lt;0.1</v>
      </c>
      <c r="AE22" s="120" t="str">
        <f ca="1">OFFSET(H22,0,1)</f>
        <v>&lt;0.08</v>
      </c>
      <c r="AF22" s="120">
        <f>AVERAGE(F22:AC22)</f>
        <v>0.10571428571428569</v>
      </c>
      <c r="AG22" s="1108" t="str">
        <f t="shared" ca="1" si="14"/>
        <v>&lt;0.1</v>
      </c>
      <c r="AH22" s="1109"/>
      <c r="AI22" s="1110" t="str">
        <f ca="1">AE22</f>
        <v>&lt;0.08</v>
      </c>
      <c r="AJ22" s="1109"/>
      <c r="AK22" s="1110">
        <f t="shared" si="16"/>
        <v>0.10571428571428569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886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886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886" t="s">
        <v>122</v>
      </c>
      <c r="P23" s="230" t="str">
        <f t="shared" si="6"/>
        <v/>
      </c>
      <c r="Q23" s="886" t="s">
        <v>122</v>
      </c>
      <c r="R23" s="230" t="str">
        <f t="shared" si="7"/>
        <v/>
      </c>
      <c r="S23" s="886" t="s">
        <v>122</v>
      </c>
      <c r="T23" s="230">
        <f t="shared" si="8"/>
        <v>0.1</v>
      </c>
      <c r="U23" s="234" t="s">
        <v>136</v>
      </c>
      <c r="V23" s="230" t="str">
        <f t="shared" si="9"/>
        <v/>
      </c>
      <c r="W23" s="886" t="s">
        <v>122</v>
      </c>
      <c r="X23" s="230" t="str">
        <f t="shared" si="10"/>
        <v/>
      </c>
      <c r="Y23" s="886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886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6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6" t="s">
        <v>122</v>
      </c>
      <c r="P24" s="885" t="str">
        <f t="shared" si="6"/>
        <v/>
      </c>
      <c r="Q24" s="886" t="s">
        <v>122</v>
      </c>
      <c r="R24" s="885" t="str">
        <f t="shared" si="7"/>
        <v/>
      </c>
      <c r="S24" s="886" t="s">
        <v>122</v>
      </c>
      <c r="T24" s="885">
        <f t="shared" si="8"/>
        <v>2.0000000000000001E-4</v>
      </c>
      <c r="U24" s="889" t="s">
        <v>137</v>
      </c>
      <c r="V24" s="885" t="str">
        <f t="shared" si="9"/>
        <v/>
      </c>
      <c r="W24" s="886" t="s">
        <v>122</v>
      </c>
      <c r="X24" s="885" t="str">
        <f t="shared" si="10"/>
        <v/>
      </c>
      <c r="Y24" s="886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6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886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8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886" t="s">
        <v>122</v>
      </c>
      <c r="P25" s="283" t="str">
        <f t="shared" si="6"/>
        <v/>
      </c>
      <c r="Q25" s="886" t="s">
        <v>122</v>
      </c>
      <c r="R25" s="283" t="str">
        <f t="shared" si="7"/>
        <v/>
      </c>
      <c r="S25" s="886" t="s">
        <v>122</v>
      </c>
      <c r="T25" s="283">
        <f t="shared" si="8"/>
        <v>5.0000000000000001E-3</v>
      </c>
      <c r="U25" s="286" t="s">
        <v>132</v>
      </c>
      <c r="V25" s="283" t="str">
        <f t="shared" si="9"/>
        <v/>
      </c>
      <c r="W25" s="886" t="s">
        <v>122</v>
      </c>
      <c r="X25" s="283" t="str">
        <f t="shared" si="10"/>
        <v/>
      </c>
      <c r="Y25" s="8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8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886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8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886" t="s">
        <v>122</v>
      </c>
      <c r="P26" s="283" t="str">
        <f t="shared" si="6"/>
        <v/>
      </c>
      <c r="Q26" s="886" t="s">
        <v>122</v>
      </c>
      <c r="R26" s="283" t="str">
        <f t="shared" si="7"/>
        <v/>
      </c>
      <c r="S26" s="886" t="s">
        <v>122</v>
      </c>
      <c r="T26" s="283">
        <f t="shared" si="8"/>
        <v>2E-3</v>
      </c>
      <c r="U26" s="286" t="s">
        <v>138</v>
      </c>
      <c r="V26" s="283" t="str">
        <f t="shared" si="9"/>
        <v/>
      </c>
      <c r="W26" s="886" t="s">
        <v>122</v>
      </c>
      <c r="X26" s="283" t="str">
        <f t="shared" si="10"/>
        <v/>
      </c>
      <c r="Y26" s="8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8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886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8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886" t="s">
        <v>122</v>
      </c>
      <c r="P27" s="283" t="str">
        <f t="shared" si="6"/>
        <v/>
      </c>
      <c r="Q27" s="886" t="s">
        <v>122</v>
      </c>
      <c r="R27" s="283" t="str">
        <f t="shared" si="7"/>
        <v/>
      </c>
      <c r="S27" s="886" t="s">
        <v>122</v>
      </c>
      <c r="T27" s="283">
        <f t="shared" si="8"/>
        <v>1E-3</v>
      </c>
      <c r="U27" s="286" t="s">
        <v>131</v>
      </c>
      <c r="V27" s="283" t="str">
        <f t="shared" si="9"/>
        <v/>
      </c>
      <c r="W27" s="886" t="s">
        <v>122</v>
      </c>
      <c r="X27" s="283" t="str">
        <f t="shared" si="10"/>
        <v/>
      </c>
      <c r="Y27" s="8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8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886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8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886" t="s">
        <v>122</v>
      </c>
      <c r="P28" s="283" t="str">
        <f t="shared" si="6"/>
        <v/>
      </c>
      <c r="Q28" s="886" t="s">
        <v>122</v>
      </c>
      <c r="R28" s="283" t="str">
        <f t="shared" si="7"/>
        <v/>
      </c>
      <c r="S28" s="886" t="s">
        <v>122</v>
      </c>
      <c r="T28" s="283">
        <f t="shared" si="8"/>
        <v>1E-3</v>
      </c>
      <c r="U28" s="286" t="s">
        <v>131</v>
      </c>
      <c r="V28" s="283" t="str">
        <f t="shared" si="9"/>
        <v/>
      </c>
      <c r="W28" s="886" t="s">
        <v>122</v>
      </c>
      <c r="X28" s="283" t="str">
        <f t="shared" si="10"/>
        <v/>
      </c>
      <c r="Y28" s="8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8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886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8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886" t="s">
        <v>122</v>
      </c>
      <c r="P29" s="283" t="str">
        <f t="shared" si="6"/>
        <v/>
      </c>
      <c r="Q29" s="886" t="s">
        <v>122</v>
      </c>
      <c r="R29" s="283" t="str">
        <f t="shared" si="7"/>
        <v/>
      </c>
      <c r="S29" s="886" t="s">
        <v>122</v>
      </c>
      <c r="T29" s="283">
        <f t="shared" si="8"/>
        <v>1E-3</v>
      </c>
      <c r="U29" s="286" t="s">
        <v>131</v>
      </c>
      <c r="V29" s="283" t="str">
        <f t="shared" si="9"/>
        <v/>
      </c>
      <c r="W29" s="886" t="s">
        <v>122</v>
      </c>
      <c r="X29" s="283" t="str">
        <f t="shared" si="10"/>
        <v/>
      </c>
      <c r="Y29" s="8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8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886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8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886" t="s">
        <v>122</v>
      </c>
      <c r="P30" s="283" t="str">
        <f t="shared" si="6"/>
        <v/>
      </c>
      <c r="Q30" s="886" t="s">
        <v>122</v>
      </c>
      <c r="R30" s="283" t="str">
        <f t="shared" si="7"/>
        <v/>
      </c>
      <c r="S30" s="886" t="s">
        <v>122</v>
      </c>
      <c r="T30" s="283">
        <f t="shared" si="8"/>
        <v>1E-3</v>
      </c>
      <c r="U30" s="286" t="s">
        <v>131</v>
      </c>
      <c r="V30" s="283" t="str">
        <f t="shared" si="9"/>
        <v/>
      </c>
      <c r="W30" s="886" t="s">
        <v>122</v>
      </c>
      <c r="X30" s="283" t="str">
        <f t="shared" si="10"/>
        <v/>
      </c>
      <c r="Y30" s="8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8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886" t="s">
        <v>122</v>
      </c>
      <c r="H31" s="879" t="str">
        <f t="shared" si="2"/>
        <v/>
      </c>
      <c r="I31" s="886" t="s">
        <v>122</v>
      </c>
      <c r="J31" s="879" t="str">
        <f t="shared" si="3"/>
        <v/>
      </c>
      <c r="K31" s="886" t="s">
        <v>122</v>
      </c>
      <c r="L31" s="879" t="str">
        <f t="shared" si="4"/>
        <v/>
      </c>
      <c r="M31" s="886" t="s">
        <v>122</v>
      </c>
      <c r="N31" s="879" t="str">
        <f t="shared" si="5"/>
        <v/>
      </c>
      <c r="O31" s="886" t="s">
        <v>122</v>
      </c>
      <c r="P31" s="879" t="str">
        <f t="shared" si="6"/>
        <v/>
      </c>
      <c r="Q31" s="886" t="s">
        <v>122</v>
      </c>
      <c r="R31" s="879" t="str">
        <f t="shared" si="7"/>
        <v/>
      </c>
      <c r="S31" s="886" t="s">
        <v>122</v>
      </c>
      <c r="T31" s="879" t="str">
        <f t="shared" si="8"/>
        <v/>
      </c>
      <c r="U31" s="886" t="s">
        <v>122</v>
      </c>
      <c r="V31" s="879" t="str">
        <f t="shared" si="9"/>
        <v/>
      </c>
      <c r="W31" s="886" t="s">
        <v>122</v>
      </c>
      <c r="X31" s="879" t="str">
        <f t="shared" si="10"/>
        <v/>
      </c>
      <c r="Y31" s="886" t="s">
        <v>122</v>
      </c>
      <c r="Z31" s="879" t="str">
        <f t="shared" si="11"/>
        <v/>
      </c>
      <c r="AA31" s="886" t="s">
        <v>122</v>
      </c>
      <c r="AB31" s="879" t="str">
        <f t="shared" si="12"/>
        <v/>
      </c>
      <c r="AC31" s="886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886" t="s">
        <v>122</v>
      </c>
      <c r="H32" s="879" t="str">
        <f t="shared" si="2"/>
        <v/>
      </c>
      <c r="I32" s="886" t="s">
        <v>122</v>
      </c>
      <c r="J32" s="879" t="str">
        <f t="shared" si="3"/>
        <v/>
      </c>
      <c r="K32" s="886" t="s">
        <v>122</v>
      </c>
      <c r="L32" s="879" t="str">
        <f t="shared" si="4"/>
        <v/>
      </c>
      <c r="M32" s="886" t="s">
        <v>122</v>
      </c>
      <c r="N32" s="879" t="str">
        <f t="shared" si="5"/>
        <v/>
      </c>
      <c r="O32" s="886" t="s">
        <v>122</v>
      </c>
      <c r="P32" s="879" t="str">
        <f t="shared" si="6"/>
        <v/>
      </c>
      <c r="Q32" s="886" t="s">
        <v>122</v>
      </c>
      <c r="R32" s="879" t="str">
        <f t="shared" si="7"/>
        <v/>
      </c>
      <c r="S32" s="886" t="s">
        <v>122</v>
      </c>
      <c r="T32" s="879" t="str">
        <f t="shared" si="8"/>
        <v/>
      </c>
      <c r="U32" s="886" t="s">
        <v>122</v>
      </c>
      <c r="V32" s="879" t="str">
        <f t="shared" si="9"/>
        <v/>
      </c>
      <c r="W32" s="886" t="s">
        <v>122</v>
      </c>
      <c r="X32" s="879" t="str">
        <f t="shared" si="10"/>
        <v/>
      </c>
      <c r="Y32" s="886" t="s">
        <v>122</v>
      </c>
      <c r="Z32" s="879" t="str">
        <f t="shared" si="11"/>
        <v/>
      </c>
      <c r="AA32" s="886" t="s">
        <v>122</v>
      </c>
      <c r="AB32" s="879" t="str">
        <f t="shared" si="12"/>
        <v/>
      </c>
      <c r="AC32" s="886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886" t="s">
        <v>122</v>
      </c>
      <c r="H33" s="879" t="str">
        <f t="shared" si="2"/>
        <v/>
      </c>
      <c r="I33" s="886" t="s">
        <v>122</v>
      </c>
      <c r="J33" s="879" t="str">
        <f t="shared" si="3"/>
        <v/>
      </c>
      <c r="K33" s="886" t="s">
        <v>122</v>
      </c>
      <c r="L33" s="879" t="str">
        <f t="shared" si="4"/>
        <v/>
      </c>
      <c r="M33" s="886" t="s">
        <v>122</v>
      </c>
      <c r="N33" s="879" t="str">
        <f t="shared" si="5"/>
        <v/>
      </c>
      <c r="O33" s="886" t="s">
        <v>122</v>
      </c>
      <c r="P33" s="879" t="str">
        <f t="shared" si="6"/>
        <v/>
      </c>
      <c r="Q33" s="886" t="s">
        <v>122</v>
      </c>
      <c r="R33" s="879" t="str">
        <f t="shared" si="7"/>
        <v/>
      </c>
      <c r="S33" s="886" t="s">
        <v>122</v>
      </c>
      <c r="T33" s="879" t="str">
        <f t="shared" si="8"/>
        <v/>
      </c>
      <c r="U33" s="886" t="s">
        <v>122</v>
      </c>
      <c r="V33" s="879" t="str">
        <f t="shared" si="9"/>
        <v/>
      </c>
      <c r="W33" s="886" t="s">
        <v>122</v>
      </c>
      <c r="X33" s="879" t="str">
        <f t="shared" si="10"/>
        <v/>
      </c>
      <c r="Y33" s="886" t="s">
        <v>122</v>
      </c>
      <c r="Z33" s="879" t="str">
        <f t="shared" si="11"/>
        <v/>
      </c>
      <c r="AA33" s="886" t="s">
        <v>122</v>
      </c>
      <c r="AB33" s="879" t="str">
        <f t="shared" si="12"/>
        <v/>
      </c>
      <c r="AC33" s="886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886" t="s">
        <v>122</v>
      </c>
      <c r="H34" s="879" t="str">
        <f t="shared" si="2"/>
        <v/>
      </c>
      <c r="I34" s="886" t="s">
        <v>122</v>
      </c>
      <c r="J34" s="879" t="str">
        <f t="shared" si="3"/>
        <v/>
      </c>
      <c r="K34" s="886" t="s">
        <v>122</v>
      </c>
      <c r="L34" s="879" t="str">
        <f t="shared" si="4"/>
        <v/>
      </c>
      <c r="M34" s="886" t="s">
        <v>122</v>
      </c>
      <c r="N34" s="879" t="str">
        <f t="shared" si="5"/>
        <v/>
      </c>
      <c r="O34" s="886" t="s">
        <v>122</v>
      </c>
      <c r="P34" s="879" t="str">
        <f t="shared" si="6"/>
        <v/>
      </c>
      <c r="Q34" s="886" t="s">
        <v>122</v>
      </c>
      <c r="R34" s="879" t="str">
        <f t="shared" si="7"/>
        <v/>
      </c>
      <c r="S34" s="886" t="s">
        <v>122</v>
      </c>
      <c r="T34" s="879" t="str">
        <f t="shared" si="8"/>
        <v/>
      </c>
      <c r="U34" s="886" t="s">
        <v>122</v>
      </c>
      <c r="V34" s="879" t="str">
        <f t="shared" si="9"/>
        <v/>
      </c>
      <c r="W34" s="886" t="s">
        <v>122</v>
      </c>
      <c r="X34" s="879" t="str">
        <f t="shared" si="10"/>
        <v/>
      </c>
      <c r="Y34" s="886" t="s">
        <v>122</v>
      </c>
      <c r="Z34" s="879" t="str">
        <f t="shared" si="11"/>
        <v/>
      </c>
      <c r="AA34" s="886" t="s">
        <v>122</v>
      </c>
      <c r="AB34" s="879" t="str">
        <f t="shared" si="12"/>
        <v/>
      </c>
      <c r="AC34" s="886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886" t="s">
        <v>122</v>
      </c>
      <c r="H35" s="879" t="str">
        <f t="shared" si="2"/>
        <v/>
      </c>
      <c r="I35" s="886" t="s">
        <v>122</v>
      </c>
      <c r="J35" s="879" t="str">
        <f t="shared" si="3"/>
        <v/>
      </c>
      <c r="K35" s="886" t="s">
        <v>122</v>
      </c>
      <c r="L35" s="879" t="str">
        <f t="shared" si="4"/>
        <v/>
      </c>
      <c r="M35" s="886" t="s">
        <v>122</v>
      </c>
      <c r="N35" s="879" t="str">
        <f t="shared" si="5"/>
        <v/>
      </c>
      <c r="O35" s="886" t="s">
        <v>122</v>
      </c>
      <c r="P35" s="879" t="str">
        <f t="shared" si="6"/>
        <v/>
      </c>
      <c r="Q35" s="886" t="s">
        <v>122</v>
      </c>
      <c r="R35" s="879" t="str">
        <f t="shared" si="7"/>
        <v/>
      </c>
      <c r="S35" s="886" t="s">
        <v>122</v>
      </c>
      <c r="T35" s="879" t="str">
        <f t="shared" si="8"/>
        <v/>
      </c>
      <c r="U35" s="886" t="s">
        <v>122</v>
      </c>
      <c r="V35" s="879" t="str">
        <f t="shared" si="9"/>
        <v/>
      </c>
      <c r="W35" s="886" t="s">
        <v>122</v>
      </c>
      <c r="X35" s="879" t="str">
        <f t="shared" si="10"/>
        <v/>
      </c>
      <c r="Y35" s="886" t="s">
        <v>122</v>
      </c>
      <c r="Z35" s="879" t="str">
        <f t="shared" si="11"/>
        <v/>
      </c>
      <c r="AA35" s="886" t="s">
        <v>122</v>
      </c>
      <c r="AB35" s="879" t="str">
        <f t="shared" si="12"/>
        <v/>
      </c>
      <c r="AC35" s="886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886" t="s">
        <v>122</v>
      </c>
      <c r="H36" s="879" t="str">
        <f t="shared" si="2"/>
        <v/>
      </c>
      <c r="I36" s="886" t="s">
        <v>122</v>
      </c>
      <c r="J36" s="879" t="str">
        <f t="shared" si="3"/>
        <v/>
      </c>
      <c r="K36" s="886" t="s">
        <v>122</v>
      </c>
      <c r="L36" s="879" t="str">
        <f t="shared" si="4"/>
        <v/>
      </c>
      <c r="M36" s="886" t="s">
        <v>122</v>
      </c>
      <c r="N36" s="879" t="str">
        <f t="shared" si="5"/>
        <v/>
      </c>
      <c r="O36" s="886" t="s">
        <v>122</v>
      </c>
      <c r="P36" s="879" t="str">
        <f t="shared" si="6"/>
        <v/>
      </c>
      <c r="Q36" s="886" t="s">
        <v>122</v>
      </c>
      <c r="R36" s="879" t="str">
        <f t="shared" si="7"/>
        <v/>
      </c>
      <c r="S36" s="886" t="s">
        <v>122</v>
      </c>
      <c r="T36" s="879" t="str">
        <f t="shared" si="8"/>
        <v/>
      </c>
      <c r="U36" s="886" t="s">
        <v>122</v>
      </c>
      <c r="V36" s="879" t="str">
        <f t="shared" si="9"/>
        <v/>
      </c>
      <c r="W36" s="886" t="s">
        <v>122</v>
      </c>
      <c r="X36" s="879" t="str">
        <f t="shared" si="10"/>
        <v/>
      </c>
      <c r="Y36" s="886" t="s">
        <v>122</v>
      </c>
      <c r="Z36" s="879" t="str">
        <f t="shared" si="11"/>
        <v/>
      </c>
      <c r="AA36" s="886" t="s">
        <v>122</v>
      </c>
      <c r="AB36" s="879" t="str">
        <f t="shared" si="12"/>
        <v/>
      </c>
      <c r="AC36" s="886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886" t="s">
        <v>122</v>
      </c>
      <c r="H37" s="879" t="str">
        <f t="shared" si="2"/>
        <v/>
      </c>
      <c r="I37" s="886" t="s">
        <v>122</v>
      </c>
      <c r="J37" s="879" t="str">
        <f t="shared" si="3"/>
        <v/>
      </c>
      <c r="K37" s="886" t="s">
        <v>122</v>
      </c>
      <c r="L37" s="879" t="str">
        <f t="shared" si="4"/>
        <v/>
      </c>
      <c r="M37" s="886" t="s">
        <v>122</v>
      </c>
      <c r="N37" s="879" t="str">
        <f t="shared" si="5"/>
        <v/>
      </c>
      <c r="O37" s="886" t="s">
        <v>122</v>
      </c>
      <c r="P37" s="879" t="str">
        <f t="shared" si="6"/>
        <v/>
      </c>
      <c r="Q37" s="886" t="s">
        <v>122</v>
      </c>
      <c r="R37" s="879" t="str">
        <f t="shared" si="7"/>
        <v/>
      </c>
      <c r="S37" s="886" t="s">
        <v>122</v>
      </c>
      <c r="T37" s="879" t="str">
        <f t="shared" si="8"/>
        <v/>
      </c>
      <c r="U37" s="886" t="s">
        <v>122</v>
      </c>
      <c r="V37" s="879" t="str">
        <f t="shared" si="9"/>
        <v/>
      </c>
      <c r="W37" s="886" t="s">
        <v>122</v>
      </c>
      <c r="X37" s="879" t="str">
        <f t="shared" si="10"/>
        <v/>
      </c>
      <c r="Y37" s="886" t="s">
        <v>122</v>
      </c>
      <c r="Z37" s="879" t="str">
        <f t="shared" si="11"/>
        <v/>
      </c>
      <c r="AA37" s="886" t="s">
        <v>122</v>
      </c>
      <c r="AB37" s="879" t="str">
        <f t="shared" si="12"/>
        <v/>
      </c>
      <c r="AC37" s="886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886" t="s">
        <v>122</v>
      </c>
      <c r="H38" s="879" t="str">
        <f t="shared" si="2"/>
        <v/>
      </c>
      <c r="I38" s="886" t="s">
        <v>122</v>
      </c>
      <c r="J38" s="879" t="str">
        <f t="shared" si="3"/>
        <v/>
      </c>
      <c r="K38" s="886" t="s">
        <v>122</v>
      </c>
      <c r="L38" s="879" t="str">
        <f t="shared" si="4"/>
        <v/>
      </c>
      <c r="M38" s="886" t="s">
        <v>122</v>
      </c>
      <c r="N38" s="879" t="str">
        <f t="shared" si="5"/>
        <v/>
      </c>
      <c r="O38" s="886" t="s">
        <v>122</v>
      </c>
      <c r="P38" s="879" t="str">
        <f t="shared" si="6"/>
        <v/>
      </c>
      <c r="Q38" s="886" t="s">
        <v>122</v>
      </c>
      <c r="R38" s="879" t="str">
        <f t="shared" si="7"/>
        <v/>
      </c>
      <c r="S38" s="886" t="s">
        <v>122</v>
      </c>
      <c r="T38" s="879" t="str">
        <f t="shared" si="8"/>
        <v/>
      </c>
      <c r="U38" s="886" t="s">
        <v>122</v>
      </c>
      <c r="V38" s="879" t="str">
        <f t="shared" si="9"/>
        <v/>
      </c>
      <c r="W38" s="886" t="s">
        <v>122</v>
      </c>
      <c r="X38" s="879" t="str">
        <f t="shared" si="10"/>
        <v/>
      </c>
      <c r="Y38" s="886" t="s">
        <v>122</v>
      </c>
      <c r="Z38" s="879" t="str">
        <f t="shared" si="11"/>
        <v/>
      </c>
      <c r="AA38" s="886" t="s">
        <v>122</v>
      </c>
      <c r="AB38" s="879" t="str">
        <f t="shared" si="12"/>
        <v/>
      </c>
      <c r="AC38" s="886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886" t="s">
        <v>122</v>
      </c>
      <c r="H39" s="879" t="str">
        <f t="shared" si="2"/>
        <v/>
      </c>
      <c r="I39" s="886" t="s">
        <v>122</v>
      </c>
      <c r="J39" s="879" t="str">
        <f t="shared" si="3"/>
        <v/>
      </c>
      <c r="K39" s="886" t="s">
        <v>122</v>
      </c>
      <c r="L39" s="879" t="str">
        <f t="shared" si="4"/>
        <v/>
      </c>
      <c r="M39" s="886" t="s">
        <v>122</v>
      </c>
      <c r="N39" s="879" t="str">
        <f t="shared" si="5"/>
        <v/>
      </c>
      <c r="O39" s="886" t="s">
        <v>122</v>
      </c>
      <c r="P39" s="879" t="str">
        <f t="shared" si="6"/>
        <v/>
      </c>
      <c r="Q39" s="886" t="s">
        <v>122</v>
      </c>
      <c r="R39" s="879" t="str">
        <f t="shared" si="7"/>
        <v/>
      </c>
      <c r="S39" s="886" t="s">
        <v>122</v>
      </c>
      <c r="T39" s="879" t="str">
        <f t="shared" si="8"/>
        <v/>
      </c>
      <c r="U39" s="886" t="s">
        <v>122</v>
      </c>
      <c r="V39" s="879" t="str">
        <f t="shared" si="9"/>
        <v/>
      </c>
      <c r="W39" s="886" t="s">
        <v>122</v>
      </c>
      <c r="X39" s="879" t="str">
        <f t="shared" si="10"/>
        <v/>
      </c>
      <c r="Y39" s="886" t="s">
        <v>122</v>
      </c>
      <c r="Z39" s="879" t="str">
        <f t="shared" si="11"/>
        <v/>
      </c>
      <c r="AA39" s="886" t="s">
        <v>122</v>
      </c>
      <c r="AB39" s="879" t="str">
        <f t="shared" si="12"/>
        <v/>
      </c>
      <c r="AC39" s="886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886" t="s">
        <v>122</v>
      </c>
      <c r="H40" s="879" t="str">
        <f t="shared" si="2"/>
        <v/>
      </c>
      <c r="I40" s="886" t="s">
        <v>122</v>
      </c>
      <c r="J40" s="879" t="str">
        <f t="shared" si="3"/>
        <v/>
      </c>
      <c r="K40" s="886" t="s">
        <v>122</v>
      </c>
      <c r="L40" s="879" t="str">
        <f t="shared" si="4"/>
        <v/>
      </c>
      <c r="M40" s="886" t="s">
        <v>122</v>
      </c>
      <c r="N40" s="879" t="str">
        <f t="shared" si="5"/>
        <v/>
      </c>
      <c r="O40" s="886" t="s">
        <v>122</v>
      </c>
      <c r="P40" s="879" t="str">
        <f t="shared" si="6"/>
        <v/>
      </c>
      <c r="Q40" s="886" t="s">
        <v>122</v>
      </c>
      <c r="R40" s="879" t="str">
        <f t="shared" si="7"/>
        <v/>
      </c>
      <c r="S40" s="886" t="s">
        <v>122</v>
      </c>
      <c r="T40" s="879" t="str">
        <f t="shared" si="8"/>
        <v/>
      </c>
      <c r="U40" s="886" t="s">
        <v>122</v>
      </c>
      <c r="V40" s="879" t="str">
        <f t="shared" si="9"/>
        <v/>
      </c>
      <c r="W40" s="886" t="s">
        <v>122</v>
      </c>
      <c r="X40" s="879" t="str">
        <f t="shared" si="10"/>
        <v/>
      </c>
      <c r="Y40" s="886" t="s">
        <v>122</v>
      </c>
      <c r="Z40" s="879" t="str">
        <f t="shared" si="11"/>
        <v/>
      </c>
      <c r="AA40" s="886" t="s">
        <v>122</v>
      </c>
      <c r="AB40" s="879" t="str">
        <f t="shared" si="12"/>
        <v/>
      </c>
      <c r="AC40" s="886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9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886" t="s">
        <v>122</v>
      </c>
      <c r="H41" s="879" t="str">
        <f t="shared" si="2"/>
        <v/>
      </c>
      <c r="I41" s="886" t="s">
        <v>122</v>
      </c>
      <c r="J41" s="879" t="str">
        <f t="shared" si="3"/>
        <v/>
      </c>
      <c r="K41" s="886" t="s">
        <v>122</v>
      </c>
      <c r="L41" s="879" t="str">
        <f t="shared" si="4"/>
        <v/>
      </c>
      <c r="M41" s="886" t="s">
        <v>122</v>
      </c>
      <c r="N41" s="879" t="str">
        <f t="shared" si="5"/>
        <v/>
      </c>
      <c r="O41" s="886" t="s">
        <v>122</v>
      </c>
      <c r="P41" s="879" t="str">
        <f t="shared" si="6"/>
        <v/>
      </c>
      <c r="Q41" s="886" t="s">
        <v>122</v>
      </c>
      <c r="R41" s="879" t="str">
        <f t="shared" si="7"/>
        <v/>
      </c>
      <c r="S41" s="886" t="s">
        <v>122</v>
      </c>
      <c r="T41" s="879" t="str">
        <f t="shared" si="8"/>
        <v/>
      </c>
      <c r="U41" s="886" t="s">
        <v>122</v>
      </c>
      <c r="V41" s="879" t="str">
        <f t="shared" si="9"/>
        <v/>
      </c>
      <c r="W41" s="886" t="s">
        <v>122</v>
      </c>
      <c r="X41" s="879" t="str">
        <f t="shared" si="10"/>
        <v/>
      </c>
      <c r="Y41" s="886" t="s">
        <v>122</v>
      </c>
      <c r="Z41" s="879" t="str">
        <f t="shared" si="11"/>
        <v/>
      </c>
      <c r="AA41" s="886" t="s">
        <v>122</v>
      </c>
      <c r="AB41" s="879" t="str">
        <f t="shared" si="12"/>
        <v/>
      </c>
      <c r="AC41" s="886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886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272"/>
      <c r="L42" s="269">
        <f t="shared" si="4"/>
        <v>0.01</v>
      </c>
      <c r="M42" s="270" t="s">
        <v>139</v>
      </c>
      <c r="N42" s="269" t="str">
        <f t="shared" si="5"/>
        <v/>
      </c>
      <c r="O42" s="886" t="s">
        <v>122</v>
      </c>
      <c r="P42" s="269" t="str">
        <f t="shared" si="6"/>
        <v/>
      </c>
      <c r="Q42" s="886" t="s">
        <v>122</v>
      </c>
      <c r="R42" s="269" t="str">
        <f t="shared" si="7"/>
        <v/>
      </c>
      <c r="S42" s="886" t="s">
        <v>122</v>
      </c>
      <c r="T42" s="269">
        <f t="shared" si="8"/>
        <v>0.01</v>
      </c>
      <c r="U42" s="272" t="s">
        <v>139</v>
      </c>
      <c r="V42" s="269" t="str">
        <f t="shared" si="9"/>
        <v/>
      </c>
      <c r="W42" s="886" t="s">
        <v>122</v>
      </c>
      <c r="X42" s="269" t="str">
        <f t="shared" si="10"/>
        <v/>
      </c>
      <c r="Y42" s="886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886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0.15</v>
      </c>
      <c r="G43" s="268">
        <v>0.15</v>
      </c>
      <c r="H43" s="269">
        <f t="shared" si="2"/>
        <v>0.11</v>
      </c>
      <c r="I43" s="268">
        <v>0.11</v>
      </c>
      <c r="J43" s="269">
        <f t="shared" si="3"/>
        <v>0.11</v>
      </c>
      <c r="K43" s="270">
        <v>0.11</v>
      </c>
      <c r="L43" s="269">
        <f t="shared" si="4"/>
        <v>0.09</v>
      </c>
      <c r="M43" s="270">
        <v>0.09</v>
      </c>
      <c r="N43" s="269">
        <f t="shared" si="5"/>
        <v>0.16</v>
      </c>
      <c r="O43" s="270">
        <v>0.16</v>
      </c>
      <c r="P43" s="900">
        <f t="shared" si="6"/>
        <v>0.22</v>
      </c>
      <c r="Q43" s="270">
        <v>0.22</v>
      </c>
      <c r="R43" s="269">
        <f t="shared" si="7"/>
        <v>0.13</v>
      </c>
      <c r="S43" s="272">
        <v>0.13</v>
      </c>
      <c r="T43" s="271">
        <f t="shared" si="8"/>
        <v>0.05</v>
      </c>
      <c r="U43" s="272">
        <v>0.05</v>
      </c>
      <c r="V43" s="269">
        <f t="shared" si="9"/>
        <v>0.08</v>
      </c>
      <c r="W43" s="272">
        <v>0.08</v>
      </c>
      <c r="X43" s="269">
        <f t="shared" si="10"/>
        <v>0.1</v>
      </c>
      <c r="Y43" s="272">
        <v>0.1</v>
      </c>
      <c r="Z43" s="269">
        <f t="shared" si="11"/>
        <v>0.12</v>
      </c>
      <c r="AA43" s="272">
        <v>0.12</v>
      </c>
      <c r="AB43" s="269">
        <f t="shared" si="12"/>
        <v>0.09</v>
      </c>
      <c r="AC43" s="272">
        <v>0.09</v>
      </c>
      <c r="AD43" s="194">
        <f ca="1">OFFSET(P43,0,1)</f>
        <v>0.22</v>
      </c>
      <c r="AE43" s="120">
        <f ca="1">OFFSET(T43,0,1)</f>
        <v>0.05</v>
      </c>
      <c r="AF43" s="120">
        <f>AVERAGE(F43:AC43)</f>
        <v>0.11749999999999999</v>
      </c>
      <c r="AG43" s="1108">
        <f t="shared" ca="1" si="14"/>
        <v>0.22</v>
      </c>
      <c r="AH43" s="1109"/>
      <c r="AI43" s="1110">
        <f t="shared" ca="1" si="15"/>
        <v>0.05</v>
      </c>
      <c r="AJ43" s="1109"/>
      <c r="AK43" s="1110">
        <f t="shared" si="16"/>
        <v>0.11749999999999999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69">
        <f t="shared" si="1"/>
        <v>0.3</v>
      </c>
      <c r="G44" s="268">
        <v>0.3</v>
      </c>
      <c r="H44" s="271">
        <f t="shared" si="2"/>
        <v>0.25</v>
      </c>
      <c r="I44" s="268">
        <v>0.25</v>
      </c>
      <c r="J44" s="269">
        <f t="shared" si="3"/>
        <v>0.35</v>
      </c>
      <c r="K44" s="270">
        <v>0.35</v>
      </c>
      <c r="L44" s="269">
        <f t="shared" si="4"/>
        <v>0.45</v>
      </c>
      <c r="M44" s="270">
        <v>0.45</v>
      </c>
      <c r="N44" s="269">
        <f t="shared" si="5"/>
        <v>0.43</v>
      </c>
      <c r="O44" s="270">
        <v>0.43</v>
      </c>
      <c r="P44" s="900">
        <f t="shared" si="6"/>
        <v>0.52</v>
      </c>
      <c r="Q44" s="270">
        <v>0.52</v>
      </c>
      <c r="R44" s="269">
        <f t="shared" si="7"/>
        <v>0.4</v>
      </c>
      <c r="S44" s="272">
        <v>0.4</v>
      </c>
      <c r="T44" s="269">
        <f t="shared" si="8"/>
        <v>0.25</v>
      </c>
      <c r="U44" s="272">
        <v>0.25</v>
      </c>
      <c r="V44" s="269">
        <f t="shared" si="9"/>
        <v>0.36</v>
      </c>
      <c r="W44" s="272">
        <v>0.36</v>
      </c>
      <c r="X44" s="269">
        <f t="shared" si="10"/>
        <v>0.45</v>
      </c>
      <c r="Y44" s="272">
        <v>0.45</v>
      </c>
      <c r="Z44" s="269">
        <f t="shared" si="11"/>
        <v>0.41</v>
      </c>
      <c r="AA44" s="272">
        <v>0.41</v>
      </c>
      <c r="AB44" s="269">
        <f t="shared" si="12"/>
        <v>0.36</v>
      </c>
      <c r="AC44" s="272">
        <v>0.36</v>
      </c>
      <c r="AD44" s="194">
        <f ca="1">OFFSET(P44,0,1)</f>
        <v>0.52</v>
      </c>
      <c r="AE44" s="120">
        <f ca="1">OFFSET(H44,0,1)</f>
        <v>0.25</v>
      </c>
      <c r="AF44" s="120">
        <f>AVERAGE(F44:AC44)</f>
        <v>0.37750000000000011</v>
      </c>
      <c r="AG44" s="1108">
        <f t="shared" ca="1" si="14"/>
        <v>0.52</v>
      </c>
      <c r="AH44" s="1109"/>
      <c r="AI44" s="1110">
        <f t="shared" ca="1" si="15"/>
        <v>0.25</v>
      </c>
      <c r="AJ44" s="1109"/>
      <c r="AK44" s="1110">
        <f t="shared" si="16"/>
        <v>0.37750000000000011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886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886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886" t="s">
        <v>122</v>
      </c>
      <c r="P45" s="269" t="str">
        <f t="shared" si="6"/>
        <v/>
      </c>
      <c r="Q45" s="886" t="s">
        <v>122</v>
      </c>
      <c r="R45" s="269" t="str">
        <f t="shared" si="7"/>
        <v/>
      </c>
      <c r="S45" s="886" t="s">
        <v>122</v>
      </c>
      <c r="T45" s="269">
        <f t="shared" si="8"/>
        <v>0.01</v>
      </c>
      <c r="U45" s="272" t="s">
        <v>139</v>
      </c>
      <c r="V45" s="269" t="str">
        <f t="shared" si="9"/>
        <v/>
      </c>
      <c r="W45" s="886" t="s">
        <v>122</v>
      </c>
      <c r="X45" s="269" t="str">
        <f t="shared" si="10"/>
        <v/>
      </c>
      <c r="Y45" s="886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886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886" t="s">
        <v>122</v>
      </c>
      <c r="H46" s="235">
        <f t="shared" si="2"/>
        <v>7</v>
      </c>
      <c r="I46" s="231">
        <v>7</v>
      </c>
      <c r="J46" s="230" t="str">
        <f t="shared" si="3"/>
        <v/>
      </c>
      <c r="K46" s="886" t="s">
        <v>122</v>
      </c>
      <c r="L46" s="230">
        <f t="shared" si="4"/>
        <v>8.6</v>
      </c>
      <c r="M46" s="233">
        <v>8.6</v>
      </c>
      <c r="N46" s="230" t="str">
        <f t="shared" si="5"/>
        <v/>
      </c>
      <c r="O46" s="886" t="s">
        <v>122</v>
      </c>
      <c r="P46" s="230" t="str">
        <f t="shared" si="6"/>
        <v/>
      </c>
      <c r="Q46" s="886" t="s">
        <v>122</v>
      </c>
      <c r="R46" s="230" t="str">
        <f t="shared" si="7"/>
        <v/>
      </c>
      <c r="S46" s="886" t="s">
        <v>122</v>
      </c>
      <c r="T46" s="230">
        <f t="shared" si="8"/>
        <v>9.8000000000000007</v>
      </c>
      <c r="U46" s="234">
        <v>9.8000000000000007</v>
      </c>
      <c r="V46" s="230" t="str">
        <f t="shared" si="9"/>
        <v/>
      </c>
      <c r="W46" s="886" t="s">
        <v>122</v>
      </c>
      <c r="X46" s="230" t="str">
        <f t="shared" si="10"/>
        <v/>
      </c>
      <c r="Y46" s="886" t="s">
        <v>122</v>
      </c>
      <c r="Z46" s="232">
        <f t="shared" si="11"/>
        <v>13.1</v>
      </c>
      <c r="AA46" s="234">
        <v>13.1</v>
      </c>
      <c r="AB46" s="230" t="str">
        <f t="shared" si="12"/>
        <v/>
      </c>
      <c r="AC46" s="886" t="s">
        <v>122</v>
      </c>
      <c r="AD46" s="204">
        <f ca="1">OFFSET(Z46,0,1)</f>
        <v>13.1</v>
      </c>
      <c r="AE46" s="121">
        <f ca="1">OFFSET(H46,0,1)</f>
        <v>7</v>
      </c>
      <c r="AF46" s="121">
        <f>AVERAGE(F46:AC46)</f>
        <v>9.625</v>
      </c>
      <c r="AG46" s="1085">
        <f t="shared" ca="1" si="14"/>
        <v>13.1</v>
      </c>
      <c r="AH46" s="1086"/>
      <c r="AI46" s="1087">
        <f t="shared" ca="1" si="15"/>
        <v>7</v>
      </c>
      <c r="AJ46" s="1086"/>
      <c r="AK46" s="1087">
        <f t="shared" si="16"/>
        <v>9.625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283">
        <f t="shared" si="1"/>
        <v>2.9000000000000001E-2</v>
      </c>
      <c r="G47" s="284">
        <v>2.9000000000000001E-2</v>
      </c>
      <c r="H47" s="283">
        <f t="shared" si="2"/>
        <v>4.8000000000000001E-2</v>
      </c>
      <c r="I47" s="284">
        <v>4.8000000000000001E-2</v>
      </c>
      <c r="J47" s="899">
        <f t="shared" si="3"/>
        <v>1.9E-2</v>
      </c>
      <c r="K47" s="285">
        <v>1.9E-2</v>
      </c>
      <c r="L47" s="283">
        <f t="shared" si="4"/>
        <v>3.1E-2</v>
      </c>
      <c r="M47" s="285">
        <v>3.1E-2</v>
      </c>
      <c r="N47" s="283">
        <f t="shared" si="5"/>
        <v>3.7999999999999999E-2</v>
      </c>
      <c r="O47" s="285">
        <v>3.7999999999999999E-2</v>
      </c>
      <c r="P47" s="283">
        <f t="shared" si="6"/>
        <v>4.4999999999999998E-2</v>
      </c>
      <c r="Q47" s="285">
        <v>4.4999999999999998E-2</v>
      </c>
      <c r="R47" s="283">
        <f t="shared" si="7"/>
        <v>4.8000000000000001E-2</v>
      </c>
      <c r="S47" s="286">
        <v>4.8000000000000001E-2</v>
      </c>
      <c r="T47" s="283">
        <f t="shared" si="8"/>
        <v>3.5999999999999997E-2</v>
      </c>
      <c r="U47" s="286">
        <v>3.5999999999999997E-2</v>
      </c>
      <c r="V47" s="283">
        <f t="shared" si="9"/>
        <v>5.2999999999999999E-2</v>
      </c>
      <c r="W47" s="286">
        <v>5.2999999999999999E-2</v>
      </c>
      <c r="X47" s="283">
        <f t="shared" si="10"/>
        <v>5.2999999999999999E-2</v>
      </c>
      <c r="Y47" s="286">
        <v>5.2999999999999999E-2</v>
      </c>
      <c r="Z47" s="287">
        <f t="shared" si="11"/>
        <v>8.5000000000000006E-2</v>
      </c>
      <c r="AA47" s="286">
        <v>8.5000000000000006E-2</v>
      </c>
      <c r="AB47" s="283">
        <f t="shared" si="12"/>
        <v>5.2999999999999999E-2</v>
      </c>
      <c r="AC47" s="286">
        <v>5.2999999999999999E-2</v>
      </c>
      <c r="AD47" s="182">
        <f ca="1">OFFSET(Z47,0,1)</f>
        <v>8.5000000000000006E-2</v>
      </c>
      <c r="AE47" s="119">
        <f ca="1">OFFSET(J47,0,1)</f>
        <v>1.9E-2</v>
      </c>
      <c r="AF47" s="119">
        <f>AVERAGE(F47:AC47)</f>
        <v>4.4833333333333336E-2</v>
      </c>
      <c r="AG47" s="1007">
        <f t="shared" ca="1" si="14"/>
        <v>8.5000000000000006E-2</v>
      </c>
      <c r="AH47" s="1008"/>
      <c r="AI47" s="1084">
        <f t="shared" ca="1" si="15"/>
        <v>1.9E-2</v>
      </c>
      <c r="AJ47" s="1008"/>
      <c r="AK47" s="1084">
        <f t="shared" si="16"/>
        <v>4.4833333333333336E-2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5">
        <f t="shared" si="1"/>
        <v>10.1</v>
      </c>
      <c r="G48" s="231">
        <v>10.1</v>
      </c>
      <c r="H48" s="230">
        <f t="shared" si="2"/>
        <v>11</v>
      </c>
      <c r="I48" s="231">
        <v>11</v>
      </c>
      <c r="J48" s="230">
        <f t="shared" si="3"/>
        <v>15.5</v>
      </c>
      <c r="K48" s="233">
        <v>15.5</v>
      </c>
      <c r="L48" s="230">
        <f t="shared" si="4"/>
        <v>13.2</v>
      </c>
      <c r="M48" s="233">
        <v>13.2</v>
      </c>
      <c r="N48" s="230">
        <f t="shared" si="5"/>
        <v>12</v>
      </c>
      <c r="O48" s="233">
        <v>12</v>
      </c>
      <c r="P48" s="230">
        <f t="shared" si="6"/>
        <v>10.5</v>
      </c>
      <c r="Q48" s="233">
        <v>10.5</v>
      </c>
      <c r="R48" s="230">
        <f t="shared" si="7"/>
        <v>11.8</v>
      </c>
      <c r="S48" s="234">
        <v>11.8</v>
      </c>
      <c r="T48" s="230">
        <f t="shared" si="8"/>
        <v>13.2</v>
      </c>
      <c r="U48" s="234">
        <v>13.2</v>
      </c>
      <c r="V48" s="230">
        <f t="shared" si="9"/>
        <v>14.5</v>
      </c>
      <c r="W48" s="234">
        <v>14.5</v>
      </c>
      <c r="X48" s="230">
        <f t="shared" si="10"/>
        <v>18.7</v>
      </c>
      <c r="Y48" s="234">
        <v>18.7</v>
      </c>
      <c r="Z48" s="232">
        <f t="shared" si="11"/>
        <v>19.600000000000001</v>
      </c>
      <c r="AA48" s="234">
        <v>19.600000000000001</v>
      </c>
      <c r="AB48" s="230">
        <f t="shared" si="12"/>
        <v>15.8</v>
      </c>
      <c r="AC48" s="234">
        <v>15.8</v>
      </c>
      <c r="AD48" s="204">
        <f ca="1">OFFSET(Z48,0,1)</f>
        <v>19.600000000000001</v>
      </c>
      <c r="AE48" s="121">
        <f ca="1">OFFSET(F48,0,1)</f>
        <v>10.1</v>
      </c>
      <c r="AF48" s="121">
        <f>AVERAGE(F48:AC48)</f>
        <v>13.825000000000003</v>
      </c>
      <c r="AG48" s="1085">
        <f t="shared" ca="1" si="14"/>
        <v>19.600000000000001</v>
      </c>
      <c r="AH48" s="1086"/>
      <c r="AI48" s="1087">
        <f t="shared" ca="1" si="15"/>
        <v>10.1</v>
      </c>
      <c r="AJ48" s="1086"/>
      <c r="AK48" s="1087">
        <f t="shared" si="16"/>
        <v>13.825000000000003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280</v>
      </c>
      <c r="E49" s="1" t="s">
        <v>104</v>
      </c>
      <c r="F49" s="878">
        <f t="shared" si="1"/>
        <v>19</v>
      </c>
      <c r="G49" s="332">
        <v>19</v>
      </c>
      <c r="H49" s="879">
        <f t="shared" si="2"/>
        <v>23</v>
      </c>
      <c r="I49" s="332">
        <v>23</v>
      </c>
      <c r="J49" s="879">
        <f t="shared" si="3"/>
        <v>28</v>
      </c>
      <c r="K49" s="880">
        <v>28</v>
      </c>
      <c r="L49" s="879">
        <f t="shared" si="4"/>
        <v>30</v>
      </c>
      <c r="M49" s="880">
        <v>30</v>
      </c>
      <c r="N49" s="879">
        <f t="shared" si="5"/>
        <v>29</v>
      </c>
      <c r="O49" s="880">
        <v>29</v>
      </c>
      <c r="P49" s="879">
        <f t="shared" si="6"/>
        <v>26</v>
      </c>
      <c r="Q49" s="880">
        <v>26</v>
      </c>
      <c r="R49" s="879">
        <f t="shared" si="7"/>
        <v>28</v>
      </c>
      <c r="S49" s="882">
        <v>28</v>
      </c>
      <c r="T49" s="879">
        <f t="shared" si="8"/>
        <v>31</v>
      </c>
      <c r="U49" s="882">
        <v>31</v>
      </c>
      <c r="V49" s="879">
        <f t="shared" si="9"/>
        <v>30</v>
      </c>
      <c r="W49" s="882">
        <v>30</v>
      </c>
      <c r="X49" s="881">
        <f t="shared" si="10"/>
        <v>33</v>
      </c>
      <c r="Y49" s="882">
        <v>33</v>
      </c>
      <c r="Z49" s="879">
        <f t="shared" si="11"/>
        <v>33</v>
      </c>
      <c r="AA49" s="882">
        <v>33</v>
      </c>
      <c r="AB49" s="879">
        <f t="shared" si="12"/>
        <v>28</v>
      </c>
      <c r="AC49" s="882">
        <v>28</v>
      </c>
      <c r="AD49" s="75">
        <f ca="1">OFFSET(X49,0,1)</f>
        <v>33</v>
      </c>
      <c r="AE49" s="76">
        <f ca="1">OFFSET(F49,0,1)</f>
        <v>19</v>
      </c>
      <c r="AF49" s="122">
        <f>AVERAGE(F49:AC49)</f>
        <v>28.166666666666668</v>
      </c>
      <c r="AG49" s="1004">
        <f t="shared" ca="1" si="14"/>
        <v>33</v>
      </c>
      <c r="AH49" s="1005"/>
      <c r="AI49" s="1006">
        <f t="shared" ca="1" si="15"/>
        <v>19</v>
      </c>
      <c r="AJ49" s="1005"/>
      <c r="AK49" s="1088">
        <f t="shared" si="16"/>
        <v>28.166666666666668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9">
        <f t="shared" si="1"/>
        <v>71</v>
      </c>
      <c r="G50" s="332">
        <v>71</v>
      </c>
      <c r="H50" s="878">
        <f t="shared" si="2"/>
        <v>66</v>
      </c>
      <c r="I50" s="332">
        <v>66</v>
      </c>
      <c r="J50" s="879">
        <f t="shared" si="3"/>
        <v>79</v>
      </c>
      <c r="K50" s="880">
        <v>79</v>
      </c>
      <c r="L50" s="879">
        <f t="shared" si="4"/>
        <v>84</v>
      </c>
      <c r="M50" s="880">
        <v>84</v>
      </c>
      <c r="N50" s="881">
        <f t="shared" si="5"/>
        <v>98</v>
      </c>
      <c r="O50" s="880">
        <v>98</v>
      </c>
      <c r="P50" s="879">
        <f t="shared" si="6"/>
        <v>77</v>
      </c>
      <c r="Q50" s="880">
        <v>77</v>
      </c>
      <c r="R50" s="879">
        <f t="shared" si="7"/>
        <v>96</v>
      </c>
      <c r="S50" s="882">
        <v>96</v>
      </c>
      <c r="T50" s="879">
        <f t="shared" si="8"/>
        <v>91</v>
      </c>
      <c r="U50" s="882">
        <v>91</v>
      </c>
      <c r="V50" s="879">
        <f t="shared" si="9"/>
        <v>87</v>
      </c>
      <c r="W50" s="882">
        <v>87</v>
      </c>
      <c r="X50" s="879">
        <f t="shared" si="10"/>
        <v>92</v>
      </c>
      <c r="Y50" s="882">
        <v>92</v>
      </c>
      <c r="Z50" s="879">
        <f t="shared" si="11"/>
        <v>93</v>
      </c>
      <c r="AA50" s="882">
        <v>93</v>
      </c>
      <c r="AB50" s="879">
        <f t="shared" si="12"/>
        <v>84</v>
      </c>
      <c r="AC50" s="882">
        <v>84</v>
      </c>
      <c r="AD50" s="75">
        <f ca="1">OFFSET(N50,0,1)</f>
        <v>98</v>
      </c>
      <c r="AE50" s="76">
        <f ca="1">OFFSET(H50,0,1)</f>
        <v>66</v>
      </c>
      <c r="AF50" s="122">
        <f>AVERAGE(F50:AC50)</f>
        <v>84.833333333333329</v>
      </c>
      <c r="AG50" s="1004">
        <f t="shared" ca="1" si="14"/>
        <v>98</v>
      </c>
      <c r="AH50" s="1005"/>
      <c r="AI50" s="1006">
        <f t="shared" ca="1" si="15"/>
        <v>66</v>
      </c>
      <c r="AJ50" s="1005"/>
      <c r="AK50" s="1088">
        <f t="shared" si="16"/>
        <v>84.833333333333329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886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886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886" t="s">
        <v>122</v>
      </c>
      <c r="P51" s="269" t="str">
        <f t="shared" si="6"/>
        <v/>
      </c>
      <c r="Q51" s="886" t="s">
        <v>122</v>
      </c>
      <c r="R51" s="269" t="str">
        <f t="shared" si="7"/>
        <v/>
      </c>
      <c r="S51" s="886" t="s">
        <v>122</v>
      </c>
      <c r="T51" s="269">
        <f t="shared" si="8"/>
        <v>0.02</v>
      </c>
      <c r="U51" s="272" t="s">
        <v>140</v>
      </c>
      <c r="V51" s="269" t="str">
        <f t="shared" si="9"/>
        <v/>
      </c>
      <c r="W51" s="886" t="s">
        <v>122</v>
      </c>
      <c r="X51" s="269" t="str">
        <f t="shared" si="10"/>
        <v/>
      </c>
      <c r="Y51" s="886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886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886" t="s">
        <v>122</v>
      </c>
      <c r="H52" s="902">
        <f t="shared" si="2"/>
        <v>9.9999999999999995E-7</v>
      </c>
      <c r="I52" s="903">
        <v>9.9999999999999995E-7</v>
      </c>
      <c r="J52" s="904">
        <f t="shared" si="3"/>
        <v>1.9999999999999999E-6</v>
      </c>
      <c r="K52" s="905">
        <v>1.9999999999999999E-6</v>
      </c>
      <c r="L52" s="902">
        <f t="shared" si="4"/>
        <v>1.9999999999999999E-6</v>
      </c>
      <c r="M52" s="905">
        <v>1.9999999999999999E-6</v>
      </c>
      <c r="N52" s="902">
        <f t="shared" si="5"/>
        <v>9.9999999999999995E-7</v>
      </c>
      <c r="O52" s="905">
        <v>9.9999999999999995E-7</v>
      </c>
      <c r="P52" s="906">
        <f t="shared" si="6"/>
        <v>9.9999999999999995E-7</v>
      </c>
      <c r="Q52" s="905" t="s">
        <v>141</v>
      </c>
      <c r="R52" s="902">
        <f t="shared" si="7"/>
        <v>9.9999999999999995E-7</v>
      </c>
      <c r="S52" s="907" t="s">
        <v>141</v>
      </c>
      <c r="T52" s="902" t="str">
        <f t="shared" si="8"/>
        <v/>
      </c>
      <c r="U52" s="886" t="s">
        <v>122</v>
      </c>
      <c r="V52" s="902" t="str">
        <f t="shared" si="9"/>
        <v/>
      </c>
      <c r="W52" s="886" t="s">
        <v>122</v>
      </c>
      <c r="X52" s="902" t="str">
        <f t="shared" si="10"/>
        <v/>
      </c>
      <c r="Y52" s="886" t="s">
        <v>122</v>
      </c>
      <c r="Z52" s="902" t="str">
        <f t="shared" si="11"/>
        <v/>
      </c>
      <c r="AA52" s="886" t="s">
        <v>122</v>
      </c>
      <c r="AB52" s="902" t="str">
        <f t="shared" si="12"/>
        <v/>
      </c>
      <c r="AC52" s="886" t="s">
        <v>122</v>
      </c>
      <c r="AD52" s="217">
        <f ca="1">OFFSET(J52,0,1)</f>
        <v>1.9999999999999999E-6</v>
      </c>
      <c r="AE52" s="123" t="str">
        <f ca="1">OFFSET(P52,0,1)</f>
        <v>&lt;0.000001</v>
      </c>
      <c r="AF52" s="123">
        <f>AVERAGE(F52:AC52)</f>
        <v>1.4000000000000001E-6</v>
      </c>
      <c r="AG52" s="1105">
        <f t="shared" ca="1" si="14"/>
        <v>1.9999999999999999E-6</v>
      </c>
      <c r="AH52" s="1106"/>
      <c r="AI52" s="1107" t="str">
        <f t="shared" ca="1" si="15"/>
        <v>&lt;0.000001</v>
      </c>
      <c r="AJ52" s="1106"/>
      <c r="AK52" s="1107">
        <f>AF52</f>
        <v>1.4000000000000001E-6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305</v>
      </c>
      <c r="E53" s="216" t="s">
        <v>104</v>
      </c>
      <c r="F53" s="902" t="str">
        <f t="shared" si="1"/>
        <v/>
      </c>
      <c r="G53" s="886" t="s">
        <v>122</v>
      </c>
      <c r="H53" s="904">
        <f t="shared" si="2"/>
        <v>9.9999999999999995E-7</v>
      </c>
      <c r="I53" s="903" t="s">
        <v>141</v>
      </c>
      <c r="J53" s="902">
        <f t="shared" si="3"/>
        <v>9.9999999999999995E-7</v>
      </c>
      <c r="K53" s="905" t="s">
        <v>141</v>
      </c>
      <c r="L53" s="902">
        <f t="shared" si="4"/>
        <v>9.9999999999999995E-7</v>
      </c>
      <c r="M53" s="905" t="s">
        <v>141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886" t="s">
        <v>122</v>
      </c>
      <c r="V53" s="902" t="str">
        <f t="shared" si="9"/>
        <v/>
      </c>
      <c r="W53" s="886" t="s">
        <v>122</v>
      </c>
      <c r="X53" s="902" t="str">
        <f t="shared" si="10"/>
        <v/>
      </c>
      <c r="Y53" s="886" t="s">
        <v>122</v>
      </c>
      <c r="Z53" s="902" t="str">
        <f t="shared" si="11"/>
        <v/>
      </c>
      <c r="AA53" s="886" t="s">
        <v>122</v>
      </c>
      <c r="AB53" s="902" t="str">
        <f t="shared" si="12"/>
        <v/>
      </c>
      <c r="AC53" s="886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4"/>
        <v>&lt;0.000001</v>
      </c>
      <c r="AH53" s="1106"/>
      <c r="AI53" s="1107" t="str">
        <f t="shared" si="15"/>
        <v>-</v>
      </c>
      <c r="AJ53" s="1106"/>
      <c r="AK53" s="1107" t="str">
        <f t="shared" si="16"/>
        <v>-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886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886" t="s">
        <v>122</v>
      </c>
      <c r="L54" s="283" t="str">
        <f t="shared" si="4"/>
        <v/>
      </c>
      <c r="M54" s="886" t="s">
        <v>122</v>
      </c>
      <c r="N54" s="283">
        <f t="shared" si="5"/>
        <v>2E-3</v>
      </c>
      <c r="O54" s="286" t="s">
        <v>138</v>
      </c>
      <c r="P54" s="283" t="str">
        <f t="shared" si="6"/>
        <v/>
      </c>
      <c r="Q54" s="886" t="s">
        <v>122</v>
      </c>
      <c r="R54" s="283" t="str">
        <f t="shared" si="7"/>
        <v/>
      </c>
      <c r="S54" s="886" t="s">
        <v>122</v>
      </c>
      <c r="T54" s="283">
        <f t="shared" si="8"/>
        <v>2E-3</v>
      </c>
      <c r="U54" s="286" t="s">
        <v>138</v>
      </c>
      <c r="V54" s="283" t="str">
        <f t="shared" si="9"/>
        <v/>
      </c>
      <c r="W54" s="886" t="s">
        <v>122</v>
      </c>
      <c r="X54" s="283" t="str">
        <f t="shared" si="10"/>
        <v/>
      </c>
      <c r="Y54" s="8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8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4"/>
        <v>&lt;0.002</v>
      </c>
      <c r="AH54" s="1008"/>
      <c r="AI54" s="1084" t="str">
        <f t="shared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6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6" t="s">
        <v>122</v>
      </c>
      <c r="P55" s="885" t="str">
        <f t="shared" si="6"/>
        <v/>
      </c>
      <c r="Q55" s="886" t="s">
        <v>122</v>
      </c>
      <c r="R55" s="885" t="str">
        <f t="shared" si="7"/>
        <v/>
      </c>
      <c r="S55" s="886" t="s">
        <v>122</v>
      </c>
      <c r="T55" s="885">
        <f t="shared" si="8"/>
        <v>5.0000000000000001E-4</v>
      </c>
      <c r="U55" s="889" t="s">
        <v>142</v>
      </c>
      <c r="V55" s="885" t="str">
        <f t="shared" si="9"/>
        <v/>
      </c>
      <c r="W55" s="886" t="s">
        <v>122</v>
      </c>
      <c r="X55" s="885" t="str">
        <f t="shared" si="10"/>
        <v/>
      </c>
      <c r="Y55" s="886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6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5">
        <f t="shared" si="1"/>
        <v>0.8</v>
      </c>
      <c r="G56" s="231">
        <v>0.8</v>
      </c>
      <c r="H56" s="230">
        <f t="shared" si="2"/>
        <v>0.9</v>
      </c>
      <c r="I56" s="231">
        <v>0.9</v>
      </c>
      <c r="J56" s="232">
        <f t="shared" si="3"/>
        <v>1.6</v>
      </c>
      <c r="K56" s="233">
        <v>1.6</v>
      </c>
      <c r="L56" s="230">
        <f t="shared" si="4"/>
        <v>1.4</v>
      </c>
      <c r="M56" s="233">
        <v>1.4</v>
      </c>
      <c r="N56" s="230">
        <f t="shared" si="5"/>
        <v>1.1000000000000001</v>
      </c>
      <c r="O56" s="233">
        <v>1.1000000000000001</v>
      </c>
      <c r="P56" s="230">
        <f t="shared" si="6"/>
        <v>1.6</v>
      </c>
      <c r="Q56" s="233">
        <v>1.6</v>
      </c>
      <c r="R56" s="230">
        <f t="shared" si="7"/>
        <v>1</v>
      </c>
      <c r="S56" s="234">
        <v>1</v>
      </c>
      <c r="T56" s="230">
        <f t="shared" si="8"/>
        <v>0.9</v>
      </c>
      <c r="U56" s="234">
        <v>0.9</v>
      </c>
      <c r="V56" s="230">
        <f t="shared" si="9"/>
        <v>0.9</v>
      </c>
      <c r="W56" s="234">
        <v>0.9</v>
      </c>
      <c r="X56" s="230">
        <f t="shared" si="10"/>
        <v>0.9</v>
      </c>
      <c r="Y56" s="234">
        <v>0.9</v>
      </c>
      <c r="Z56" s="230">
        <f t="shared" si="11"/>
        <v>0.8</v>
      </c>
      <c r="AA56" s="234">
        <v>0.8</v>
      </c>
      <c r="AB56" s="230">
        <f t="shared" si="12"/>
        <v>1</v>
      </c>
      <c r="AC56" s="234">
        <v>1</v>
      </c>
      <c r="AD56" s="204">
        <f ca="1">OFFSET(J56,0,1)</f>
        <v>1.6</v>
      </c>
      <c r="AE56" s="121">
        <f ca="1">OFFSET(F56,0,1)</f>
        <v>0.8</v>
      </c>
      <c r="AF56" s="121">
        <f>AVERAGE(F56:AC56)</f>
        <v>1.0749999999999995</v>
      </c>
      <c r="AG56" s="1085">
        <f t="shared" ca="1" si="14"/>
        <v>1.6</v>
      </c>
      <c r="AH56" s="1086"/>
      <c r="AI56" s="1087">
        <f t="shared" ca="1" si="15"/>
        <v>0.8</v>
      </c>
      <c r="AJ56" s="1086"/>
      <c r="AK56" s="1087">
        <f t="shared" si="16"/>
        <v>1.0749999999999995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315</v>
      </c>
      <c r="E57" s="71" t="s">
        <v>220</v>
      </c>
      <c r="F57" s="230">
        <f t="shared" si="1"/>
        <v>6.9</v>
      </c>
      <c r="G57" s="231">
        <v>6.9</v>
      </c>
      <c r="H57" s="230">
        <f t="shared" si="2"/>
        <v>6.9</v>
      </c>
      <c r="I57" s="231">
        <v>6.9</v>
      </c>
      <c r="J57" s="230">
        <f t="shared" si="3"/>
        <v>6.9</v>
      </c>
      <c r="K57" s="233">
        <v>6.9</v>
      </c>
      <c r="L57" s="235">
        <f t="shared" si="4"/>
        <v>6.8</v>
      </c>
      <c r="M57" s="233">
        <v>6.8</v>
      </c>
      <c r="N57" s="230">
        <f t="shared" si="5"/>
        <v>7</v>
      </c>
      <c r="O57" s="233">
        <v>7</v>
      </c>
      <c r="P57" s="230">
        <f t="shared" si="6"/>
        <v>7.3</v>
      </c>
      <c r="Q57" s="233">
        <v>7.3</v>
      </c>
      <c r="R57" s="232">
        <f t="shared" si="7"/>
        <v>7.4</v>
      </c>
      <c r="S57" s="234">
        <v>7.4</v>
      </c>
      <c r="T57" s="230">
        <f t="shared" si="8"/>
        <v>7</v>
      </c>
      <c r="U57" s="234">
        <v>7</v>
      </c>
      <c r="V57" s="230">
        <f t="shared" si="9"/>
        <v>7.3</v>
      </c>
      <c r="W57" s="234">
        <v>7.3</v>
      </c>
      <c r="X57" s="230">
        <f t="shared" si="10"/>
        <v>7.1</v>
      </c>
      <c r="Y57" s="234">
        <v>7.1</v>
      </c>
      <c r="Z57" s="230">
        <f t="shared" si="11"/>
        <v>7.1</v>
      </c>
      <c r="AA57" s="234">
        <v>7.1</v>
      </c>
      <c r="AB57" s="230">
        <f t="shared" si="12"/>
        <v>7.1</v>
      </c>
      <c r="AC57" s="234">
        <v>7.1</v>
      </c>
      <c r="AD57" s="204">
        <f ca="1">OFFSET(R57,0,1)</f>
        <v>7.4</v>
      </c>
      <c r="AE57" s="121">
        <f ca="1">OFFSET(L57,0,1)</f>
        <v>6.8</v>
      </c>
      <c r="AF57" s="121">
        <f>AVERAGE(F57:AC57)</f>
        <v>7.0666666666666655</v>
      </c>
      <c r="AG57" s="1085">
        <f t="shared" ca="1" si="14"/>
        <v>7.4</v>
      </c>
      <c r="AH57" s="1086"/>
      <c r="AI57" s="1087">
        <f t="shared" ca="1" si="15"/>
        <v>6.8</v>
      </c>
      <c r="AJ57" s="1086"/>
      <c r="AK57" s="1087">
        <f t="shared" si="16"/>
        <v>7.0666666666666655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220</v>
      </c>
      <c r="F58" s="879" t="str">
        <f t="shared" si="1"/>
        <v/>
      </c>
      <c r="G58" s="886" t="s">
        <v>122</v>
      </c>
      <c r="H58" s="879" t="str">
        <f t="shared" si="2"/>
        <v/>
      </c>
      <c r="I58" s="886" t="s">
        <v>122</v>
      </c>
      <c r="J58" s="879" t="str">
        <f t="shared" si="3"/>
        <v/>
      </c>
      <c r="K58" s="886" t="s">
        <v>122</v>
      </c>
      <c r="L58" s="879" t="str">
        <f t="shared" si="4"/>
        <v/>
      </c>
      <c r="M58" s="886" t="s">
        <v>122</v>
      </c>
      <c r="N58" s="879" t="str">
        <f t="shared" si="5"/>
        <v/>
      </c>
      <c r="O58" s="886" t="s">
        <v>122</v>
      </c>
      <c r="P58" s="879" t="str">
        <f t="shared" si="6"/>
        <v/>
      </c>
      <c r="Q58" s="886" t="s">
        <v>122</v>
      </c>
      <c r="R58" s="879" t="str">
        <f t="shared" si="7"/>
        <v/>
      </c>
      <c r="S58" s="886" t="s">
        <v>122</v>
      </c>
      <c r="T58" s="879" t="str">
        <f t="shared" si="8"/>
        <v/>
      </c>
      <c r="U58" s="886" t="s">
        <v>122</v>
      </c>
      <c r="V58" s="879" t="str">
        <f t="shared" si="9"/>
        <v/>
      </c>
      <c r="W58" s="886" t="s">
        <v>122</v>
      </c>
      <c r="X58" s="879" t="str">
        <f t="shared" si="10"/>
        <v/>
      </c>
      <c r="Y58" s="886" t="s">
        <v>122</v>
      </c>
      <c r="Z58" s="879" t="str">
        <f t="shared" si="11"/>
        <v/>
      </c>
      <c r="AA58" s="886" t="s">
        <v>122</v>
      </c>
      <c r="AB58" s="879" t="str">
        <f t="shared" si="12"/>
        <v/>
      </c>
      <c r="AC58" s="886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220</v>
      </c>
      <c r="F59" s="879">
        <f>COUNTA(G59)</f>
        <v>1</v>
      </c>
      <c r="G59" s="332" t="s">
        <v>144</v>
      </c>
      <c r="H59" s="879">
        <f>COUNTA(I59)</f>
        <v>1</v>
      </c>
      <c r="I59" s="332" t="s">
        <v>143</v>
      </c>
      <c r="J59" s="879">
        <f>COUNTA(K59)</f>
        <v>1</v>
      </c>
      <c r="K59" s="880" t="s">
        <v>1718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143</v>
      </c>
      <c r="P59" s="879">
        <f>COUNTA(Q59)</f>
        <v>1</v>
      </c>
      <c r="Q59" s="880" t="s">
        <v>143</v>
      </c>
      <c r="R59" s="879">
        <f>COUNTA(S59)</f>
        <v>1</v>
      </c>
      <c r="S59" s="882" t="s">
        <v>144</v>
      </c>
      <c r="T59" s="879">
        <f>COUNTA(U59)</f>
        <v>1</v>
      </c>
      <c r="U59" s="882" t="s">
        <v>144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144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0">
        <f t="shared" si="1"/>
        <v>5.4</v>
      </c>
      <c r="G60" s="231">
        <v>5.4</v>
      </c>
      <c r="H60" s="235">
        <f t="shared" si="2"/>
        <v>4.3</v>
      </c>
      <c r="I60" s="231">
        <v>4.3</v>
      </c>
      <c r="J60" s="230">
        <f t="shared" si="3"/>
        <v>8.1999999999999993</v>
      </c>
      <c r="K60" s="233">
        <v>8.1999999999999993</v>
      </c>
      <c r="L60" s="230">
        <f t="shared" si="4"/>
        <v>8.1</v>
      </c>
      <c r="M60" s="233">
        <v>8.1</v>
      </c>
      <c r="N60" s="230">
        <f t="shared" si="5"/>
        <v>6.5</v>
      </c>
      <c r="O60" s="233">
        <v>6.5</v>
      </c>
      <c r="P60" s="232">
        <f t="shared" si="6"/>
        <v>9.9</v>
      </c>
      <c r="Q60" s="233">
        <v>9.9</v>
      </c>
      <c r="R60" s="230">
        <f t="shared" si="7"/>
        <v>6.1</v>
      </c>
      <c r="S60" s="234">
        <v>6.1</v>
      </c>
      <c r="T60" s="230">
        <f t="shared" si="8"/>
        <v>5.2</v>
      </c>
      <c r="U60" s="234">
        <v>5.2</v>
      </c>
      <c r="V60" s="230">
        <f t="shared" si="9"/>
        <v>6</v>
      </c>
      <c r="W60" s="234">
        <v>6</v>
      </c>
      <c r="X60" s="230">
        <f t="shared" si="10"/>
        <v>6</v>
      </c>
      <c r="Y60" s="234">
        <v>6</v>
      </c>
      <c r="Z60" s="230">
        <f t="shared" si="11"/>
        <v>5.2</v>
      </c>
      <c r="AA60" s="234">
        <v>5.2</v>
      </c>
      <c r="AB60" s="230">
        <f t="shared" si="12"/>
        <v>5.8</v>
      </c>
      <c r="AC60" s="234">
        <v>5.8</v>
      </c>
      <c r="AD60" s="204">
        <f ca="1">OFFSET(P60,0,1)</f>
        <v>9.9</v>
      </c>
      <c r="AE60" s="121">
        <f ca="1">OFFSET(H60,0,1)</f>
        <v>4.3</v>
      </c>
      <c r="AF60" s="121">
        <f>AVERAGE(F60:AC60)</f>
        <v>6.3916666666666666</v>
      </c>
      <c r="AG60" s="1085">
        <f t="shared" ref="AG60:AG61" ca="1" si="18">AD60</f>
        <v>9.9</v>
      </c>
      <c r="AH60" s="1086"/>
      <c r="AI60" s="1087">
        <f t="shared" ca="1" si="15"/>
        <v>4.3</v>
      </c>
      <c r="AJ60" s="1086"/>
      <c r="AK60" s="1087">
        <f t="shared" si="16"/>
        <v>6.3916666666666666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8.9</v>
      </c>
      <c r="G61" s="231">
        <v>8.9</v>
      </c>
      <c r="H61" s="230">
        <f t="shared" si="2"/>
        <v>10</v>
      </c>
      <c r="I61" s="231">
        <v>10</v>
      </c>
      <c r="J61" s="230">
        <f t="shared" si="3"/>
        <v>5.4</v>
      </c>
      <c r="K61" s="233">
        <v>5.4</v>
      </c>
      <c r="L61" s="230">
        <f t="shared" si="4"/>
        <v>4.5</v>
      </c>
      <c r="M61" s="233">
        <v>4.5</v>
      </c>
      <c r="N61" s="230">
        <f t="shared" si="5"/>
        <v>12</v>
      </c>
      <c r="O61" s="233">
        <v>12</v>
      </c>
      <c r="P61" s="232">
        <f t="shared" si="6"/>
        <v>22</v>
      </c>
      <c r="Q61" s="233">
        <v>22</v>
      </c>
      <c r="R61" s="230">
        <f t="shared" si="7"/>
        <v>6.3</v>
      </c>
      <c r="S61" s="234">
        <v>6.3</v>
      </c>
      <c r="T61" s="235">
        <f t="shared" si="8"/>
        <v>2.1</v>
      </c>
      <c r="U61" s="234">
        <v>2.1</v>
      </c>
      <c r="V61" s="230">
        <f t="shared" si="9"/>
        <v>3.3</v>
      </c>
      <c r="W61" s="234">
        <v>3.3</v>
      </c>
      <c r="X61" s="230">
        <f t="shared" si="10"/>
        <v>5.7</v>
      </c>
      <c r="Y61" s="234">
        <v>5.7</v>
      </c>
      <c r="Z61" s="230">
        <f t="shared" si="11"/>
        <v>4.4000000000000004</v>
      </c>
      <c r="AA61" s="234">
        <v>4.4000000000000004</v>
      </c>
      <c r="AB61" s="230">
        <f t="shared" si="12"/>
        <v>4</v>
      </c>
      <c r="AC61" s="234">
        <v>4</v>
      </c>
      <c r="AD61" s="204">
        <f ca="1">OFFSET(P61,0,1)</f>
        <v>22</v>
      </c>
      <c r="AE61" s="121">
        <f ca="1">OFFSET(T61,0,1)</f>
        <v>2.1</v>
      </c>
      <c r="AF61" s="121">
        <f>AVERAGE(F61:AC61)</f>
        <v>7.3833333333333337</v>
      </c>
      <c r="AG61" s="1103">
        <f t="shared" ca="1" si="18"/>
        <v>22</v>
      </c>
      <c r="AH61" s="1104"/>
      <c r="AI61" s="1129">
        <f t="shared" ca="1" si="15"/>
        <v>2.1</v>
      </c>
      <c r="AJ61" s="1104"/>
      <c r="AK61" s="1129">
        <f t="shared" si="16"/>
        <v>7.3833333333333337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340</v>
      </c>
      <c r="E64" s="20"/>
      <c r="F64" s="127" t="s">
        <v>151</v>
      </c>
      <c r="G64" s="113">
        <v>43191</v>
      </c>
      <c r="H64" s="127" t="s">
        <v>151</v>
      </c>
      <c r="I64" s="79">
        <v>43221</v>
      </c>
      <c r="J64" s="127" t="s">
        <v>151</v>
      </c>
      <c r="K64" s="79">
        <v>43266</v>
      </c>
      <c r="L64" s="127" t="s">
        <v>151</v>
      </c>
      <c r="M64" s="79">
        <v>43285</v>
      </c>
      <c r="N64" s="127" t="s">
        <v>151</v>
      </c>
      <c r="O64" s="79">
        <v>43320</v>
      </c>
      <c r="P64" s="127" t="s">
        <v>151</v>
      </c>
      <c r="Q64" s="79">
        <v>43348</v>
      </c>
      <c r="R64" s="127" t="s">
        <v>151</v>
      </c>
      <c r="S64" s="80">
        <v>43376</v>
      </c>
      <c r="T64" s="127" t="s">
        <v>151</v>
      </c>
      <c r="U64" s="80">
        <v>43411</v>
      </c>
      <c r="V64" s="127" t="s">
        <v>151</v>
      </c>
      <c r="W64" s="80">
        <v>43439</v>
      </c>
      <c r="X64" s="127" t="s">
        <v>151</v>
      </c>
      <c r="Y64" s="80">
        <v>43481</v>
      </c>
      <c r="Z64" s="127" t="s">
        <v>151</v>
      </c>
      <c r="AA64" s="80">
        <v>43502</v>
      </c>
      <c r="AB64" s="127" t="s">
        <v>151</v>
      </c>
      <c r="AC64" s="80">
        <v>43530</v>
      </c>
      <c r="AD64" s="98"/>
      <c r="AE64" s="99"/>
      <c r="AF64" s="99"/>
      <c r="AG64" s="1099" t="s">
        <v>341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6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6" t="s">
        <v>122</v>
      </c>
      <c r="P65" s="885" t="str">
        <f>IFERROR(LOOKUP(10^10,RIGHT(Q65,COLUMN(65:65))*1),"")</f>
        <v/>
      </c>
      <c r="Q65" s="886" t="s">
        <v>122</v>
      </c>
      <c r="R65" s="885" t="str">
        <f>IFERROR(LOOKUP(10^10,RIGHT(S65,COLUMN(65:65))*1),"")</f>
        <v/>
      </c>
      <c r="S65" s="886" t="s">
        <v>122</v>
      </c>
      <c r="T65" s="885" t="str">
        <f>IFERROR(LOOKUP(10^10,RIGHT(U65,COLUMN(65:65))*1),"")</f>
        <v/>
      </c>
      <c r="U65" s="886" t="s">
        <v>122</v>
      </c>
      <c r="V65" s="885" t="str">
        <f>IFERROR(LOOKUP(10^10,RIGHT(W65,COLUMN(65:65))*1),"")</f>
        <v/>
      </c>
      <c r="W65" s="886" t="s">
        <v>122</v>
      </c>
      <c r="X65" s="885" t="str">
        <f>IFERROR(LOOKUP(10^10,RIGHT(Y65,COLUMN(65:65))*1),"")</f>
        <v/>
      </c>
      <c r="Y65" s="886" t="s">
        <v>122</v>
      </c>
      <c r="Z65" s="885" t="str">
        <f>IFERROR(LOOKUP(10^10,RIGHT(AA65,COLUMN(65:65))*1),"")</f>
        <v/>
      </c>
      <c r="AA65" s="886" t="s">
        <v>122</v>
      </c>
      <c r="AB65" s="885" t="str">
        <f>IFERROR(LOOKUP(10^10,RIGHT(AC65,COLUMN(65:65))*1),"")</f>
        <v/>
      </c>
      <c r="AC65" s="886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6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6" t="s">
        <v>122</v>
      </c>
      <c r="P66" s="885" t="str">
        <f t="shared" ref="P66:P116" si="25">IFERROR(LOOKUP(10^10,RIGHT(Q66,COLUMN(66:66))*1),"")</f>
        <v/>
      </c>
      <c r="Q66" s="886" t="s">
        <v>122</v>
      </c>
      <c r="R66" s="885" t="str">
        <f t="shared" ref="R66:R116" si="26">IFERROR(LOOKUP(10^10,RIGHT(S66,COLUMN(66:66))*1),"")</f>
        <v/>
      </c>
      <c r="S66" s="886" t="s">
        <v>122</v>
      </c>
      <c r="T66" s="885" t="str">
        <f t="shared" ref="T66:T116" si="27">IFERROR(LOOKUP(10^10,RIGHT(U66,COLUMN(66:66))*1),"")</f>
        <v/>
      </c>
      <c r="U66" s="886" t="s">
        <v>122</v>
      </c>
      <c r="V66" s="885" t="str">
        <f t="shared" ref="V66:V116" si="28">IFERROR(LOOKUP(10^10,RIGHT(W66,COLUMN(66:66))*1),"")</f>
        <v/>
      </c>
      <c r="W66" s="886" t="s">
        <v>122</v>
      </c>
      <c r="X66" s="885" t="str">
        <f t="shared" ref="X66:X116" si="29">IFERROR(LOOKUP(10^10,RIGHT(Y66,COLUMN(66:66))*1),"")</f>
        <v/>
      </c>
      <c r="Y66" s="886" t="s">
        <v>122</v>
      </c>
      <c r="Z66" s="885" t="str">
        <f t="shared" ref="Z66:Z116" si="30">IFERROR(LOOKUP(10^10,RIGHT(AA66,COLUMN(66:66))*1),"")</f>
        <v/>
      </c>
      <c r="AA66" s="886" t="s">
        <v>122</v>
      </c>
      <c r="AB66" s="885" t="str">
        <f t="shared" ref="AB66:AB116" si="31">IFERROR(LOOKUP(10^10,RIGHT(AC66,COLUMN(66:66))*1),"")</f>
        <v/>
      </c>
      <c r="AC66" s="886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886" t="s">
        <v>122</v>
      </c>
      <c r="H67" s="283" t="str">
        <f t="shared" si="21"/>
        <v/>
      </c>
      <c r="I67" s="886" t="s">
        <v>122</v>
      </c>
      <c r="J67" s="283" t="str">
        <f t="shared" si="22"/>
        <v/>
      </c>
      <c r="K67" s="8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886" t="s">
        <v>122</v>
      </c>
      <c r="P67" s="283" t="str">
        <f t="shared" si="25"/>
        <v/>
      </c>
      <c r="Q67" s="886" t="s">
        <v>122</v>
      </c>
      <c r="R67" s="283" t="str">
        <f t="shared" si="26"/>
        <v/>
      </c>
      <c r="S67" s="886" t="s">
        <v>122</v>
      </c>
      <c r="T67" s="283" t="str">
        <f t="shared" si="27"/>
        <v/>
      </c>
      <c r="U67" s="886" t="s">
        <v>122</v>
      </c>
      <c r="V67" s="283" t="str">
        <f t="shared" si="28"/>
        <v/>
      </c>
      <c r="W67" s="886" t="s">
        <v>122</v>
      </c>
      <c r="X67" s="283" t="str">
        <f t="shared" si="29"/>
        <v/>
      </c>
      <c r="Y67" s="886" t="s">
        <v>122</v>
      </c>
      <c r="Z67" s="283" t="str">
        <f t="shared" si="30"/>
        <v/>
      </c>
      <c r="AA67" s="886" t="s">
        <v>122</v>
      </c>
      <c r="AB67" s="283" t="str">
        <f t="shared" si="31"/>
        <v/>
      </c>
      <c r="AC67" s="8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879" t="str">
        <f t="shared" si="20"/>
        <v/>
      </c>
      <c r="G68" s="886" t="s">
        <v>122</v>
      </c>
      <c r="H68" s="879" t="str">
        <f t="shared" si="21"/>
        <v/>
      </c>
      <c r="I68" s="886" t="s">
        <v>122</v>
      </c>
      <c r="J68" s="879" t="str">
        <f t="shared" si="22"/>
        <v/>
      </c>
      <c r="K68" s="886" t="s">
        <v>122</v>
      </c>
      <c r="L68" s="879" t="str">
        <f t="shared" si="23"/>
        <v/>
      </c>
      <c r="M68" s="886" t="s">
        <v>122</v>
      </c>
      <c r="N68" s="879" t="str">
        <f t="shared" si="24"/>
        <v/>
      </c>
      <c r="O68" s="886" t="s">
        <v>122</v>
      </c>
      <c r="P68" s="879" t="str">
        <f t="shared" si="25"/>
        <v/>
      </c>
      <c r="Q68" s="886" t="s">
        <v>122</v>
      </c>
      <c r="R68" s="879" t="str">
        <f t="shared" si="26"/>
        <v/>
      </c>
      <c r="S68" s="886" t="s">
        <v>122</v>
      </c>
      <c r="T68" s="879" t="str">
        <f t="shared" si="27"/>
        <v/>
      </c>
      <c r="U68" s="886" t="s">
        <v>122</v>
      </c>
      <c r="V68" s="879" t="str">
        <f t="shared" si="28"/>
        <v/>
      </c>
      <c r="W68" s="886" t="s">
        <v>122</v>
      </c>
      <c r="X68" s="879" t="str">
        <f t="shared" si="29"/>
        <v/>
      </c>
      <c r="Y68" s="886" t="s">
        <v>122</v>
      </c>
      <c r="Z68" s="879" t="str">
        <f t="shared" si="30"/>
        <v/>
      </c>
      <c r="AA68" s="886" t="s">
        <v>122</v>
      </c>
      <c r="AB68" s="879" t="str">
        <f t="shared" si="31"/>
        <v/>
      </c>
      <c r="AC68" s="886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6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6" t="s">
        <v>122</v>
      </c>
      <c r="P69" s="885" t="str">
        <f t="shared" si="25"/>
        <v/>
      </c>
      <c r="Q69" s="886" t="s">
        <v>122</v>
      </c>
      <c r="R69" s="885" t="str">
        <f t="shared" si="26"/>
        <v/>
      </c>
      <c r="S69" s="886" t="s">
        <v>122</v>
      </c>
      <c r="T69" s="885" t="str">
        <f t="shared" si="27"/>
        <v/>
      </c>
      <c r="U69" s="886" t="s">
        <v>122</v>
      </c>
      <c r="V69" s="885" t="str">
        <f t="shared" si="28"/>
        <v/>
      </c>
      <c r="W69" s="886" t="s">
        <v>122</v>
      </c>
      <c r="X69" s="885" t="str">
        <f t="shared" si="29"/>
        <v/>
      </c>
      <c r="Y69" s="886" t="s">
        <v>122</v>
      </c>
      <c r="Z69" s="885" t="str">
        <f t="shared" si="30"/>
        <v/>
      </c>
      <c r="AA69" s="886" t="s">
        <v>122</v>
      </c>
      <c r="AB69" s="885" t="str">
        <f t="shared" si="31"/>
        <v/>
      </c>
      <c r="AC69" s="886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220</v>
      </c>
      <c r="F70" s="879" t="str">
        <f t="shared" si="20"/>
        <v/>
      </c>
      <c r="G70" s="886" t="s">
        <v>122</v>
      </c>
      <c r="H70" s="879" t="str">
        <f t="shared" si="21"/>
        <v/>
      </c>
      <c r="I70" s="886" t="s">
        <v>122</v>
      </c>
      <c r="J70" s="879" t="str">
        <f t="shared" si="22"/>
        <v/>
      </c>
      <c r="K70" s="886" t="s">
        <v>122</v>
      </c>
      <c r="L70" s="879" t="str">
        <f t="shared" si="23"/>
        <v/>
      </c>
      <c r="M70" s="886" t="s">
        <v>122</v>
      </c>
      <c r="N70" s="879" t="str">
        <f t="shared" si="24"/>
        <v/>
      </c>
      <c r="O70" s="886" t="s">
        <v>122</v>
      </c>
      <c r="P70" s="879" t="str">
        <f t="shared" si="25"/>
        <v/>
      </c>
      <c r="Q70" s="886" t="s">
        <v>122</v>
      </c>
      <c r="R70" s="879" t="str">
        <f t="shared" si="26"/>
        <v/>
      </c>
      <c r="S70" s="886" t="s">
        <v>122</v>
      </c>
      <c r="T70" s="879" t="str">
        <f t="shared" si="27"/>
        <v/>
      </c>
      <c r="U70" s="886" t="s">
        <v>122</v>
      </c>
      <c r="V70" s="879" t="str">
        <f t="shared" si="28"/>
        <v/>
      </c>
      <c r="W70" s="886" t="s">
        <v>122</v>
      </c>
      <c r="X70" s="879" t="str">
        <f t="shared" si="29"/>
        <v/>
      </c>
      <c r="Y70" s="886" t="s">
        <v>122</v>
      </c>
      <c r="Z70" s="879" t="str">
        <f t="shared" si="30"/>
        <v/>
      </c>
      <c r="AA70" s="886" t="s">
        <v>122</v>
      </c>
      <c r="AB70" s="879" t="str">
        <f t="shared" si="31"/>
        <v/>
      </c>
      <c r="AC70" s="886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879" t="str">
        <f t="shared" si="20"/>
        <v/>
      </c>
      <c r="G71" s="886" t="s">
        <v>122</v>
      </c>
      <c r="H71" s="879" t="str">
        <f t="shared" si="21"/>
        <v/>
      </c>
      <c r="I71" s="886" t="s">
        <v>122</v>
      </c>
      <c r="J71" s="879" t="str">
        <f t="shared" si="22"/>
        <v/>
      </c>
      <c r="K71" s="886" t="s">
        <v>122</v>
      </c>
      <c r="L71" s="879" t="str">
        <f t="shared" si="23"/>
        <v/>
      </c>
      <c r="M71" s="886" t="s">
        <v>122</v>
      </c>
      <c r="N71" s="879" t="str">
        <f t="shared" si="24"/>
        <v/>
      </c>
      <c r="O71" s="886" t="s">
        <v>122</v>
      </c>
      <c r="P71" s="879" t="str">
        <f t="shared" si="25"/>
        <v/>
      </c>
      <c r="Q71" s="886" t="s">
        <v>122</v>
      </c>
      <c r="R71" s="879" t="str">
        <f t="shared" si="26"/>
        <v/>
      </c>
      <c r="S71" s="886" t="s">
        <v>122</v>
      </c>
      <c r="T71" s="879" t="str">
        <f t="shared" si="27"/>
        <v/>
      </c>
      <c r="U71" s="886" t="s">
        <v>122</v>
      </c>
      <c r="V71" s="879" t="str">
        <f t="shared" si="28"/>
        <v/>
      </c>
      <c r="W71" s="886" t="s">
        <v>122</v>
      </c>
      <c r="X71" s="879" t="str">
        <f t="shared" si="29"/>
        <v/>
      </c>
      <c r="Y71" s="886" t="s">
        <v>122</v>
      </c>
      <c r="Z71" s="879" t="str">
        <f t="shared" si="30"/>
        <v/>
      </c>
      <c r="AA71" s="886" t="s">
        <v>122</v>
      </c>
      <c r="AB71" s="879" t="str">
        <f t="shared" si="31"/>
        <v/>
      </c>
      <c r="AC71" s="886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886" t="s">
        <v>122</v>
      </c>
      <c r="H72" s="283" t="str">
        <f t="shared" si="21"/>
        <v/>
      </c>
      <c r="I72" s="886" t="s">
        <v>122</v>
      </c>
      <c r="J72" s="283" t="str">
        <f t="shared" si="22"/>
        <v/>
      </c>
      <c r="K72" s="8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886" t="s">
        <v>122</v>
      </c>
      <c r="P72" s="283" t="str">
        <f t="shared" si="25"/>
        <v/>
      </c>
      <c r="Q72" s="886" t="s">
        <v>122</v>
      </c>
      <c r="R72" s="283" t="str">
        <f t="shared" si="26"/>
        <v/>
      </c>
      <c r="S72" s="886" t="s">
        <v>122</v>
      </c>
      <c r="T72" s="283" t="str">
        <f t="shared" si="27"/>
        <v/>
      </c>
      <c r="U72" s="886" t="s">
        <v>122</v>
      </c>
      <c r="V72" s="283" t="str">
        <f t="shared" si="28"/>
        <v/>
      </c>
      <c r="W72" s="886" t="s">
        <v>122</v>
      </c>
      <c r="X72" s="283" t="str">
        <f t="shared" si="29"/>
        <v/>
      </c>
      <c r="Y72" s="886" t="s">
        <v>122</v>
      </c>
      <c r="Z72" s="283" t="str">
        <f t="shared" si="30"/>
        <v/>
      </c>
      <c r="AA72" s="886" t="s">
        <v>122</v>
      </c>
      <c r="AB72" s="283" t="str">
        <f t="shared" si="31"/>
        <v/>
      </c>
      <c r="AC72" s="8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283" t="str">
        <f t="shared" si="20"/>
        <v/>
      </c>
      <c r="G73" s="886" t="s">
        <v>122</v>
      </c>
      <c r="H73" s="283" t="str">
        <f t="shared" si="21"/>
        <v/>
      </c>
      <c r="I73" s="886" t="s">
        <v>122</v>
      </c>
      <c r="J73" s="283" t="str">
        <f t="shared" si="22"/>
        <v/>
      </c>
      <c r="K73" s="8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886" t="s">
        <v>122</v>
      </c>
      <c r="P73" s="283" t="str">
        <f t="shared" si="25"/>
        <v/>
      </c>
      <c r="Q73" s="886" t="s">
        <v>122</v>
      </c>
      <c r="R73" s="283" t="str">
        <f t="shared" si="26"/>
        <v/>
      </c>
      <c r="S73" s="886" t="s">
        <v>122</v>
      </c>
      <c r="T73" s="283" t="str">
        <f t="shared" si="27"/>
        <v/>
      </c>
      <c r="U73" s="886" t="s">
        <v>122</v>
      </c>
      <c r="V73" s="283" t="str">
        <f t="shared" si="28"/>
        <v/>
      </c>
      <c r="W73" s="886" t="s">
        <v>122</v>
      </c>
      <c r="X73" s="283" t="str">
        <f t="shared" si="29"/>
        <v/>
      </c>
      <c r="Y73" s="886" t="s">
        <v>122</v>
      </c>
      <c r="Z73" s="283" t="str">
        <f t="shared" si="30"/>
        <v/>
      </c>
      <c r="AA73" s="886" t="s">
        <v>122</v>
      </c>
      <c r="AB73" s="283" t="str">
        <f t="shared" si="31"/>
        <v/>
      </c>
      <c r="AC73" s="8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6" t="s">
        <v>122</v>
      </c>
      <c r="H74" s="879" t="str">
        <f t="shared" si="21"/>
        <v/>
      </c>
      <c r="I74" s="886" t="s">
        <v>122</v>
      </c>
      <c r="J74" s="879" t="str">
        <f t="shared" si="22"/>
        <v/>
      </c>
      <c r="K74" s="886" t="s">
        <v>122</v>
      </c>
      <c r="L74" s="879" t="str">
        <f t="shared" si="23"/>
        <v/>
      </c>
      <c r="M74" s="886" t="s">
        <v>122</v>
      </c>
      <c r="N74" s="879" t="str">
        <f t="shared" si="24"/>
        <v/>
      </c>
      <c r="O74" s="886" t="s">
        <v>122</v>
      </c>
      <c r="P74" s="879" t="str">
        <f t="shared" si="25"/>
        <v/>
      </c>
      <c r="Q74" s="886" t="s">
        <v>122</v>
      </c>
      <c r="R74" s="879" t="str">
        <f t="shared" si="26"/>
        <v/>
      </c>
      <c r="S74" s="886" t="s">
        <v>122</v>
      </c>
      <c r="T74" s="879" t="str">
        <f t="shared" si="27"/>
        <v/>
      </c>
      <c r="U74" s="886" t="s">
        <v>122</v>
      </c>
      <c r="V74" s="879" t="str">
        <f t="shared" si="28"/>
        <v/>
      </c>
      <c r="W74" s="886" t="s">
        <v>122</v>
      </c>
      <c r="X74" s="879" t="str">
        <f t="shared" si="29"/>
        <v/>
      </c>
      <c r="Y74" s="886" t="s">
        <v>122</v>
      </c>
      <c r="Z74" s="879" t="str">
        <f t="shared" si="30"/>
        <v/>
      </c>
      <c r="AA74" s="886" t="s">
        <v>122</v>
      </c>
      <c r="AB74" s="879" t="str">
        <f t="shared" si="31"/>
        <v/>
      </c>
      <c r="AC74" s="886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6" t="s">
        <v>122</v>
      </c>
      <c r="H75" s="879" t="str">
        <f t="shared" si="21"/>
        <v/>
      </c>
      <c r="I75" s="886" t="s">
        <v>122</v>
      </c>
      <c r="J75" s="879" t="str">
        <f t="shared" si="22"/>
        <v/>
      </c>
      <c r="K75" s="886" t="s">
        <v>122</v>
      </c>
      <c r="L75" s="879" t="str">
        <f t="shared" si="23"/>
        <v/>
      </c>
      <c r="M75" s="886" t="s">
        <v>122</v>
      </c>
      <c r="N75" s="879" t="str">
        <f t="shared" si="24"/>
        <v/>
      </c>
      <c r="O75" s="886" t="s">
        <v>122</v>
      </c>
      <c r="P75" s="879" t="str">
        <f t="shared" si="25"/>
        <v/>
      </c>
      <c r="Q75" s="886" t="s">
        <v>122</v>
      </c>
      <c r="R75" s="879" t="str">
        <f t="shared" si="26"/>
        <v/>
      </c>
      <c r="S75" s="886" t="s">
        <v>122</v>
      </c>
      <c r="T75" s="879" t="str">
        <f t="shared" si="27"/>
        <v/>
      </c>
      <c r="U75" s="886" t="s">
        <v>122</v>
      </c>
      <c r="V75" s="879" t="str">
        <f t="shared" si="28"/>
        <v/>
      </c>
      <c r="W75" s="886" t="s">
        <v>122</v>
      </c>
      <c r="X75" s="879" t="str">
        <f t="shared" si="29"/>
        <v/>
      </c>
      <c r="Y75" s="886" t="s">
        <v>122</v>
      </c>
      <c r="Z75" s="879" t="str">
        <f t="shared" si="30"/>
        <v/>
      </c>
      <c r="AA75" s="886" t="s">
        <v>122</v>
      </c>
      <c r="AB75" s="879" t="str">
        <f t="shared" si="31"/>
        <v/>
      </c>
      <c r="AC75" s="886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6" t="s">
        <v>122</v>
      </c>
      <c r="H76" s="879" t="str">
        <f t="shared" si="21"/>
        <v/>
      </c>
      <c r="I76" s="886" t="s">
        <v>122</v>
      </c>
      <c r="J76" s="879" t="str">
        <f t="shared" si="22"/>
        <v/>
      </c>
      <c r="K76" s="886" t="s">
        <v>122</v>
      </c>
      <c r="L76" s="879" t="str">
        <f t="shared" si="23"/>
        <v/>
      </c>
      <c r="M76" s="886" t="s">
        <v>122</v>
      </c>
      <c r="N76" s="879" t="str">
        <f t="shared" si="24"/>
        <v/>
      </c>
      <c r="O76" s="886" t="s">
        <v>122</v>
      </c>
      <c r="P76" s="879" t="str">
        <f t="shared" si="25"/>
        <v/>
      </c>
      <c r="Q76" s="886" t="s">
        <v>122</v>
      </c>
      <c r="R76" s="879" t="str">
        <f t="shared" si="26"/>
        <v/>
      </c>
      <c r="S76" s="886" t="s">
        <v>122</v>
      </c>
      <c r="T76" s="879" t="str">
        <f t="shared" si="27"/>
        <v/>
      </c>
      <c r="U76" s="886" t="s">
        <v>122</v>
      </c>
      <c r="V76" s="879" t="str">
        <f t="shared" si="28"/>
        <v/>
      </c>
      <c r="W76" s="886" t="s">
        <v>122</v>
      </c>
      <c r="X76" s="879" t="str">
        <f t="shared" si="29"/>
        <v/>
      </c>
      <c r="Y76" s="886" t="s">
        <v>122</v>
      </c>
      <c r="Z76" s="879" t="str">
        <f t="shared" si="30"/>
        <v/>
      </c>
      <c r="AA76" s="886" t="s">
        <v>122</v>
      </c>
      <c r="AB76" s="879" t="str">
        <f t="shared" si="31"/>
        <v/>
      </c>
      <c r="AC76" s="886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879" t="str">
        <f t="shared" si="20"/>
        <v/>
      </c>
      <c r="G77" s="886" t="s">
        <v>122</v>
      </c>
      <c r="H77" s="879" t="str">
        <f t="shared" si="21"/>
        <v/>
      </c>
      <c r="I77" s="886" t="s">
        <v>122</v>
      </c>
      <c r="J77" s="879" t="str">
        <f t="shared" si="22"/>
        <v/>
      </c>
      <c r="K77" s="886" t="s">
        <v>122</v>
      </c>
      <c r="L77" s="879" t="str">
        <f t="shared" si="23"/>
        <v/>
      </c>
      <c r="M77" s="886" t="s">
        <v>122</v>
      </c>
      <c r="N77" s="879" t="str">
        <f t="shared" si="24"/>
        <v/>
      </c>
      <c r="O77" s="886" t="s">
        <v>122</v>
      </c>
      <c r="P77" s="879" t="str">
        <f t="shared" si="25"/>
        <v/>
      </c>
      <c r="Q77" s="886" t="s">
        <v>122</v>
      </c>
      <c r="R77" s="879" t="str">
        <f t="shared" si="26"/>
        <v/>
      </c>
      <c r="S77" s="886" t="s">
        <v>122</v>
      </c>
      <c r="T77" s="879" t="str">
        <f t="shared" si="27"/>
        <v/>
      </c>
      <c r="U77" s="886" t="s">
        <v>122</v>
      </c>
      <c r="V77" s="879" t="str">
        <f t="shared" si="28"/>
        <v/>
      </c>
      <c r="W77" s="886" t="s">
        <v>122</v>
      </c>
      <c r="X77" s="879" t="str">
        <f t="shared" si="29"/>
        <v/>
      </c>
      <c r="Y77" s="886" t="s">
        <v>122</v>
      </c>
      <c r="Z77" s="879" t="str">
        <f t="shared" si="30"/>
        <v/>
      </c>
      <c r="AA77" s="886" t="s">
        <v>122</v>
      </c>
      <c r="AB77" s="879" t="str">
        <f t="shared" si="31"/>
        <v/>
      </c>
      <c r="AC77" s="886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6" t="s">
        <v>122</v>
      </c>
      <c r="H78" s="879" t="str">
        <f t="shared" si="21"/>
        <v/>
      </c>
      <c r="I78" s="886" t="s">
        <v>122</v>
      </c>
      <c r="J78" s="879" t="str">
        <f t="shared" si="22"/>
        <v/>
      </c>
      <c r="K78" s="886" t="s">
        <v>122</v>
      </c>
      <c r="L78" s="879" t="str">
        <f t="shared" si="23"/>
        <v/>
      </c>
      <c r="M78" s="886" t="s">
        <v>122</v>
      </c>
      <c r="N78" s="879" t="str">
        <f t="shared" si="24"/>
        <v/>
      </c>
      <c r="O78" s="886" t="s">
        <v>122</v>
      </c>
      <c r="P78" s="879" t="str">
        <f t="shared" si="25"/>
        <v/>
      </c>
      <c r="Q78" s="886" t="s">
        <v>122</v>
      </c>
      <c r="R78" s="879" t="str">
        <f t="shared" si="26"/>
        <v/>
      </c>
      <c r="S78" s="886" t="s">
        <v>122</v>
      </c>
      <c r="T78" s="879" t="str">
        <f t="shared" si="27"/>
        <v/>
      </c>
      <c r="U78" s="886" t="s">
        <v>122</v>
      </c>
      <c r="V78" s="879" t="str">
        <f t="shared" si="28"/>
        <v/>
      </c>
      <c r="W78" s="886" t="s">
        <v>122</v>
      </c>
      <c r="X78" s="879" t="str">
        <f t="shared" si="29"/>
        <v/>
      </c>
      <c r="Y78" s="886" t="s">
        <v>122</v>
      </c>
      <c r="Z78" s="879" t="str">
        <f t="shared" si="30"/>
        <v/>
      </c>
      <c r="AA78" s="886" t="s">
        <v>122</v>
      </c>
      <c r="AB78" s="879" t="str">
        <f t="shared" si="31"/>
        <v/>
      </c>
      <c r="AC78" s="886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879" t="str">
        <f t="shared" si="20"/>
        <v/>
      </c>
      <c r="G79" s="886" t="s">
        <v>122</v>
      </c>
      <c r="H79" s="879" t="str">
        <f t="shared" si="21"/>
        <v/>
      </c>
      <c r="I79" s="886" t="s">
        <v>122</v>
      </c>
      <c r="J79" s="879" t="str">
        <f t="shared" si="22"/>
        <v/>
      </c>
      <c r="K79" s="886" t="s">
        <v>122</v>
      </c>
      <c r="L79" s="879" t="str">
        <f t="shared" si="23"/>
        <v/>
      </c>
      <c r="M79" s="886" t="s">
        <v>122</v>
      </c>
      <c r="N79" s="879" t="str">
        <f t="shared" si="24"/>
        <v/>
      </c>
      <c r="O79" s="886" t="s">
        <v>122</v>
      </c>
      <c r="P79" s="879" t="str">
        <f t="shared" si="25"/>
        <v/>
      </c>
      <c r="Q79" s="886" t="s">
        <v>122</v>
      </c>
      <c r="R79" s="879" t="str">
        <f t="shared" si="26"/>
        <v/>
      </c>
      <c r="S79" s="886" t="s">
        <v>122</v>
      </c>
      <c r="T79" s="879" t="str">
        <f t="shared" si="27"/>
        <v/>
      </c>
      <c r="U79" s="886" t="s">
        <v>122</v>
      </c>
      <c r="V79" s="879" t="str">
        <f t="shared" si="28"/>
        <v/>
      </c>
      <c r="W79" s="886" t="s">
        <v>122</v>
      </c>
      <c r="X79" s="879" t="str">
        <f t="shared" si="29"/>
        <v/>
      </c>
      <c r="Y79" s="886" t="s">
        <v>122</v>
      </c>
      <c r="Z79" s="879" t="str">
        <f t="shared" si="30"/>
        <v/>
      </c>
      <c r="AA79" s="886" t="s">
        <v>122</v>
      </c>
      <c r="AB79" s="879" t="str">
        <f t="shared" si="31"/>
        <v/>
      </c>
      <c r="AC79" s="886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6" t="s">
        <v>122</v>
      </c>
      <c r="H80" s="879" t="str">
        <f t="shared" si="21"/>
        <v/>
      </c>
      <c r="I80" s="886" t="s">
        <v>122</v>
      </c>
      <c r="J80" s="879" t="str">
        <f t="shared" si="22"/>
        <v/>
      </c>
      <c r="K80" s="886" t="s">
        <v>122</v>
      </c>
      <c r="L80" s="879" t="str">
        <f t="shared" si="23"/>
        <v/>
      </c>
      <c r="M80" s="886" t="s">
        <v>122</v>
      </c>
      <c r="N80" s="879" t="str">
        <f t="shared" si="24"/>
        <v/>
      </c>
      <c r="O80" s="886" t="s">
        <v>122</v>
      </c>
      <c r="P80" s="879" t="str">
        <f t="shared" si="25"/>
        <v/>
      </c>
      <c r="Q80" s="886" t="s">
        <v>122</v>
      </c>
      <c r="R80" s="879" t="str">
        <f t="shared" si="26"/>
        <v/>
      </c>
      <c r="S80" s="886" t="s">
        <v>122</v>
      </c>
      <c r="T80" s="879" t="str">
        <f t="shared" si="27"/>
        <v/>
      </c>
      <c r="U80" s="886" t="s">
        <v>122</v>
      </c>
      <c r="V80" s="879" t="str">
        <f t="shared" si="28"/>
        <v/>
      </c>
      <c r="W80" s="886" t="s">
        <v>122</v>
      </c>
      <c r="X80" s="879" t="str">
        <f t="shared" si="29"/>
        <v/>
      </c>
      <c r="Y80" s="886" t="s">
        <v>122</v>
      </c>
      <c r="Z80" s="879" t="str">
        <f t="shared" si="30"/>
        <v/>
      </c>
      <c r="AA80" s="886" t="s">
        <v>122</v>
      </c>
      <c r="AB80" s="879" t="str">
        <f t="shared" si="31"/>
        <v/>
      </c>
      <c r="AC80" s="886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878">
        <f t="shared" si="20"/>
        <v>19</v>
      </c>
      <c r="G81" s="332">
        <v>19</v>
      </c>
      <c r="H81" s="879">
        <f t="shared" si="21"/>
        <v>23</v>
      </c>
      <c r="I81" s="332">
        <v>23</v>
      </c>
      <c r="J81" s="879">
        <f t="shared" si="22"/>
        <v>28</v>
      </c>
      <c r="K81" s="880">
        <v>28</v>
      </c>
      <c r="L81" s="879">
        <f t="shared" si="23"/>
        <v>30</v>
      </c>
      <c r="M81" s="880">
        <v>30</v>
      </c>
      <c r="N81" s="879">
        <f t="shared" si="24"/>
        <v>29</v>
      </c>
      <c r="O81" s="880">
        <v>29</v>
      </c>
      <c r="P81" s="879">
        <f t="shared" si="25"/>
        <v>26</v>
      </c>
      <c r="Q81" s="880">
        <v>26</v>
      </c>
      <c r="R81" s="879">
        <f t="shared" si="26"/>
        <v>28</v>
      </c>
      <c r="S81" s="882">
        <v>28</v>
      </c>
      <c r="T81" s="879">
        <f t="shared" si="27"/>
        <v>31</v>
      </c>
      <c r="U81" s="882">
        <v>31</v>
      </c>
      <c r="V81" s="879">
        <f t="shared" si="28"/>
        <v>30</v>
      </c>
      <c r="W81" s="882">
        <v>30</v>
      </c>
      <c r="X81" s="881">
        <f t="shared" si="29"/>
        <v>33</v>
      </c>
      <c r="Y81" s="882">
        <v>33</v>
      </c>
      <c r="Z81" s="879">
        <f t="shared" si="30"/>
        <v>33</v>
      </c>
      <c r="AA81" s="882">
        <v>33</v>
      </c>
      <c r="AB81" s="879">
        <f t="shared" si="31"/>
        <v>28</v>
      </c>
      <c r="AC81" s="882">
        <v>28</v>
      </c>
      <c r="AD81" s="75">
        <f ca="1">OFFSET(X81,0,1)</f>
        <v>33</v>
      </c>
      <c r="AE81" s="76">
        <f ca="1">OFFSET(F81,0,1)</f>
        <v>19</v>
      </c>
      <c r="AF81" s="122">
        <f>AVERAGE(F81:AC81)</f>
        <v>28.166666666666668</v>
      </c>
      <c r="AG81" s="1004">
        <f t="shared" ca="1" si="32"/>
        <v>33</v>
      </c>
      <c r="AH81" s="1005"/>
      <c r="AI81" s="1006">
        <f t="shared" ca="1" si="33"/>
        <v>19</v>
      </c>
      <c r="AJ81" s="1005"/>
      <c r="AK81" s="1088">
        <f t="shared" si="34"/>
        <v>28.166666666666668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2.9000000000000001E-2</v>
      </c>
      <c r="G82" s="284">
        <v>2.9000000000000001E-2</v>
      </c>
      <c r="H82" s="283">
        <f t="shared" si="21"/>
        <v>4.8000000000000001E-2</v>
      </c>
      <c r="I82" s="284">
        <v>4.8000000000000001E-2</v>
      </c>
      <c r="J82" s="899">
        <f t="shared" si="22"/>
        <v>1.9E-2</v>
      </c>
      <c r="K82" s="285">
        <v>1.9E-2</v>
      </c>
      <c r="L82" s="283">
        <f t="shared" si="23"/>
        <v>3.1E-2</v>
      </c>
      <c r="M82" s="285">
        <v>3.1E-2</v>
      </c>
      <c r="N82" s="283">
        <f t="shared" si="24"/>
        <v>3.7999999999999999E-2</v>
      </c>
      <c r="O82" s="285">
        <v>3.7999999999999999E-2</v>
      </c>
      <c r="P82" s="283">
        <f t="shared" si="25"/>
        <v>4.4999999999999998E-2</v>
      </c>
      <c r="Q82" s="285">
        <v>4.4999999999999998E-2</v>
      </c>
      <c r="R82" s="283">
        <f t="shared" si="26"/>
        <v>4.8000000000000001E-2</v>
      </c>
      <c r="S82" s="286">
        <v>4.8000000000000001E-2</v>
      </c>
      <c r="T82" s="283">
        <f t="shared" si="27"/>
        <v>3.5999999999999997E-2</v>
      </c>
      <c r="U82" s="286">
        <v>3.5999999999999997E-2</v>
      </c>
      <c r="V82" s="283">
        <f t="shared" si="28"/>
        <v>5.2999999999999999E-2</v>
      </c>
      <c r="W82" s="286">
        <v>5.2999999999999999E-2</v>
      </c>
      <c r="X82" s="283">
        <f t="shared" si="29"/>
        <v>5.2999999999999999E-2</v>
      </c>
      <c r="Y82" s="286">
        <v>5.2999999999999999E-2</v>
      </c>
      <c r="Z82" s="287">
        <f t="shared" si="30"/>
        <v>8.5000000000000006E-2</v>
      </c>
      <c r="AA82" s="286">
        <v>8.5000000000000006E-2</v>
      </c>
      <c r="AB82" s="283">
        <f t="shared" si="31"/>
        <v>5.2999999999999999E-2</v>
      </c>
      <c r="AC82" s="286">
        <v>5.2999999999999999E-2</v>
      </c>
      <c r="AD82" s="182">
        <f ca="1">OFFSET(Z82,0,1)</f>
        <v>8.5000000000000006E-2</v>
      </c>
      <c r="AE82" s="119">
        <f ca="1">OFFSET(J82,0,1)</f>
        <v>1.9E-2</v>
      </c>
      <c r="AF82" s="119">
        <f>AVERAGE(F82:AC82)</f>
        <v>4.4833333333333336E-2</v>
      </c>
      <c r="AG82" s="1007">
        <f t="shared" ca="1" si="32"/>
        <v>8.5000000000000006E-2</v>
      </c>
      <c r="AH82" s="1008"/>
      <c r="AI82" s="1084">
        <f t="shared" ca="1" si="33"/>
        <v>1.9E-2</v>
      </c>
      <c r="AJ82" s="1008"/>
      <c r="AK82" s="1084">
        <f t="shared" si="34"/>
        <v>4.4833333333333336E-2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886" t="s">
        <v>122</v>
      </c>
      <c r="H83" s="230" t="str">
        <f t="shared" si="21"/>
        <v/>
      </c>
      <c r="I83" s="886" t="s">
        <v>122</v>
      </c>
      <c r="J83" s="230" t="str">
        <f t="shared" si="22"/>
        <v/>
      </c>
      <c r="K83" s="886" t="s">
        <v>122</v>
      </c>
      <c r="L83" s="232">
        <f t="shared" si="23"/>
        <v>2.2999999999999998</v>
      </c>
      <c r="M83" s="233">
        <v>2.2999999999999998</v>
      </c>
      <c r="N83" s="230" t="str">
        <f t="shared" si="24"/>
        <v/>
      </c>
      <c r="O83" s="886" t="s">
        <v>122</v>
      </c>
      <c r="P83" s="230" t="str">
        <f t="shared" si="25"/>
        <v/>
      </c>
      <c r="Q83" s="886" t="s">
        <v>122</v>
      </c>
      <c r="R83" s="230" t="str">
        <f t="shared" si="26"/>
        <v/>
      </c>
      <c r="S83" s="886" t="s">
        <v>122</v>
      </c>
      <c r="T83" s="230" t="str">
        <f t="shared" si="27"/>
        <v/>
      </c>
      <c r="U83" s="886" t="s">
        <v>122</v>
      </c>
      <c r="V83" s="230" t="str">
        <f t="shared" si="28"/>
        <v/>
      </c>
      <c r="W83" s="886" t="s">
        <v>122</v>
      </c>
      <c r="X83" s="230" t="str">
        <f t="shared" si="29"/>
        <v/>
      </c>
      <c r="Y83" s="886" t="s">
        <v>122</v>
      </c>
      <c r="Z83" s="230" t="str">
        <f t="shared" si="30"/>
        <v/>
      </c>
      <c r="AA83" s="886" t="s">
        <v>122</v>
      </c>
      <c r="AB83" s="230" t="str">
        <f t="shared" si="31"/>
        <v/>
      </c>
      <c r="AC83" s="886" t="s">
        <v>122</v>
      </c>
      <c r="AD83" s="204">
        <f ca="1">OFFSET(L83,0,1)</f>
        <v>2.2999999999999998</v>
      </c>
      <c r="AE83" s="121" t="s">
        <v>122</v>
      </c>
      <c r="AF83" s="121" t="s">
        <v>122</v>
      </c>
      <c r="AG83" s="1085">
        <f t="shared" ca="1" si="32"/>
        <v>2.2999999999999998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886" t="s">
        <v>122</v>
      </c>
      <c r="H84" s="283" t="str">
        <f t="shared" si="21"/>
        <v/>
      </c>
      <c r="I84" s="886" t="s">
        <v>122</v>
      </c>
      <c r="J84" s="283" t="str">
        <f t="shared" si="22"/>
        <v/>
      </c>
      <c r="K84" s="8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886" t="s">
        <v>122</v>
      </c>
      <c r="P84" s="283" t="str">
        <f t="shared" si="25"/>
        <v/>
      </c>
      <c r="Q84" s="886" t="s">
        <v>122</v>
      </c>
      <c r="R84" s="283" t="str">
        <f t="shared" si="26"/>
        <v/>
      </c>
      <c r="S84" s="886" t="s">
        <v>122</v>
      </c>
      <c r="T84" s="283" t="str">
        <f t="shared" si="27"/>
        <v/>
      </c>
      <c r="U84" s="886" t="s">
        <v>122</v>
      </c>
      <c r="V84" s="283" t="str">
        <f t="shared" si="28"/>
        <v/>
      </c>
      <c r="W84" s="886" t="s">
        <v>122</v>
      </c>
      <c r="X84" s="283" t="str">
        <f t="shared" si="29"/>
        <v/>
      </c>
      <c r="Y84" s="886" t="s">
        <v>122</v>
      </c>
      <c r="Z84" s="283" t="str">
        <f t="shared" si="30"/>
        <v/>
      </c>
      <c r="AA84" s="886" t="s">
        <v>122</v>
      </c>
      <c r="AB84" s="283" t="str">
        <f t="shared" si="31"/>
        <v/>
      </c>
      <c r="AC84" s="88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283" t="str">
        <f t="shared" si="20"/>
        <v/>
      </c>
      <c r="G85" s="886" t="s">
        <v>122</v>
      </c>
      <c r="H85" s="283" t="str">
        <f t="shared" si="21"/>
        <v/>
      </c>
      <c r="I85" s="886" t="s">
        <v>122</v>
      </c>
      <c r="J85" s="283" t="str">
        <f t="shared" si="22"/>
        <v/>
      </c>
      <c r="K85" s="8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886" t="s">
        <v>122</v>
      </c>
      <c r="P85" s="283" t="str">
        <f t="shared" si="25"/>
        <v/>
      </c>
      <c r="Q85" s="886" t="s">
        <v>122</v>
      </c>
      <c r="R85" s="283" t="str">
        <f t="shared" si="26"/>
        <v/>
      </c>
      <c r="S85" s="886" t="s">
        <v>122</v>
      </c>
      <c r="T85" s="283" t="str">
        <f t="shared" si="27"/>
        <v/>
      </c>
      <c r="U85" s="886" t="s">
        <v>122</v>
      </c>
      <c r="V85" s="283" t="str">
        <f t="shared" si="28"/>
        <v/>
      </c>
      <c r="W85" s="886" t="s">
        <v>122</v>
      </c>
      <c r="X85" s="283" t="str">
        <f t="shared" si="29"/>
        <v/>
      </c>
      <c r="Y85" s="886" t="s">
        <v>122</v>
      </c>
      <c r="Z85" s="283" t="str">
        <f t="shared" si="30"/>
        <v/>
      </c>
      <c r="AA85" s="886" t="s">
        <v>122</v>
      </c>
      <c r="AB85" s="283" t="str">
        <f t="shared" si="31"/>
        <v/>
      </c>
      <c r="AC85" s="88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886" t="s">
        <v>122</v>
      </c>
      <c r="H86" s="230" t="str">
        <f t="shared" si="21"/>
        <v/>
      </c>
      <c r="I86" s="886" t="s">
        <v>122</v>
      </c>
      <c r="J86" s="230" t="str">
        <f t="shared" si="22"/>
        <v/>
      </c>
      <c r="K86" s="886" t="s">
        <v>122</v>
      </c>
      <c r="L86" s="232">
        <f t="shared" si="23"/>
        <v>4.5999999999999996</v>
      </c>
      <c r="M86" s="233">
        <v>4.5999999999999996</v>
      </c>
      <c r="N86" s="230" t="str">
        <f t="shared" si="24"/>
        <v/>
      </c>
      <c r="O86" s="886" t="s">
        <v>122</v>
      </c>
      <c r="P86" s="230" t="str">
        <f t="shared" si="25"/>
        <v/>
      </c>
      <c r="Q86" s="886" t="s">
        <v>122</v>
      </c>
      <c r="R86" s="230" t="str">
        <f t="shared" si="26"/>
        <v/>
      </c>
      <c r="S86" s="886" t="s">
        <v>122</v>
      </c>
      <c r="T86" s="230" t="str">
        <f t="shared" si="27"/>
        <v/>
      </c>
      <c r="U86" s="886" t="s">
        <v>122</v>
      </c>
      <c r="V86" s="230" t="str">
        <f t="shared" si="28"/>
        <v/>
      </c>
      <c r="W86" s="886" t="s">
        <v>122</v>
      </c>
      <c r="X86" s="230" t="str">
        <f t="shared" si="29"/>
        <v/>
      </c>
      <c r="Y86" s="886" t="s">
        <v>122</v>
      </c>
      <c r="Z86" s="230" t="str">
        <f t="shared" si="30"/>
        <v/>
      </c>
      <c r="AA86" s="886" t="s">
        <v>122</v>
      </c>
      <c r="AB86" s="230" t="str">
        <f t="shared" si="31"/>
        <v/>
      </c>
      <c r="AC86" s="886" t="s">
        <v>122</v>
      </c>
      <c r="AD86" s="204">
        <f t="shared" ref="AD86:AD87" ca="1" si="35">OFFSET(L86,0,1)</f>
        <v>4.5999999999999996</v>
      </c>
      <c r="AE86" s="121" t="s">
        <v>122</v>
      </c>
      <c r="AF86" s="121" t="s">
        <v>122</v>
      </c>
      <c r="AG86" s="1085">
        <f t="shared" ca="1" si="32"/>
        <v>4.5999999999999996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879" t="str">
        <f t="shared" si="20"/>
        <v/>
      </c>
      <c r="G87" s="886" t="s">
        <v>122</v>
      </c>
      <c r="H87" s="879" t="str">
        <f t="shared" si="21"/>
        <v/>
      </c>
      <c r="I87" s="886" t="s">
        <v>122</v>
      </c>
      <c r="J87" s="879" t="str">
        <f t="shared" si="22"/>
        <v/>
      </c>
      <c r="K87" s="886" t="s">
        <v>122</v>
      </c>
      <c r="L87" s="881">
        <f t="shared" si="23"/>
        <v>4</v>
      </c>
      <c r="M87" s="880">
        <v>4</v>
      </c>
      <c r="N87" s="879" t="str">
        <f t="shared" si="24"/>
        <v/>
      </c>
      <c r="O87" s="886" t="s">
        <v>122</v>
      </c>
      <c r="P87" s="879" t="str">
        <f t="shared" si="25"/>
        <v/>
      </c>
      <c r="Q87" s="886" t="s">
        <v>122</v>
      </c>
      <c r="R87" s="879" t="str">
        <f t="shared" si="26"/>
        <v/>
      </c>
      <c r="S87" s="886" t="s">
        <v>122</v>
      </c>
      <c r="T87" s="879" t="str">
        <f t="shared" si="27"/>
        <v/>
      </c>
      <c r="U87" s="886" t="s">
        <v>122</v>
      </c>
      <c r="V87" s="879" t="str">
        <f t="shared" si="28"/>
        <v/>
      </c>
      <c r="W87" s="886" t="s">
        <v>122</v>
      </c>
      <c r="X87" s="879" t="str">
        <f t="shared" si="29"/>
        <v/>
      </c>
      <c r="Y87" s="886" t="s">
        <v>122</v>
      </c>
      <c r="Z87" s="879" t="str">
        <f t="shared" si="30"/>
        <v/>
      </c>
      <c r="AA87" s="886" t="s">
        <v>122</v>
      </c>
      <c r="AB87" s="879" t="str">
        <f t="shared" si="31"/>
        <v/>
      </c>
      <c r="AC87" s="886" t="s">
        <v>122</v>
      </c>
      <c r="AD87" s="75">
        <f t="shared" ca="1" si="35"/>
        <v>4</v>
      </c>
      <c r="AE87" s="76" t="s">
        <v>122</v>
      </c>
      <c r="AF87" s="76" t="s">
        <v>122</v>
      </c>
      <c r="AG87" s="1004">
        <f t="shared" ca="1" si="32"/>
        <v>4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9">
        <f t="shared" si="20"/>
        <v>71</v>
      </c>
      <c r="G88" s="332">
        <v>71</v>
      </c>
      <c r="H88" s="878">
        <f t="shared" si="21"/>
        <v>66</v>
      </c>
      <c r="I88" s="332">
        <v>66</v>
      </c>
      <c r="J88" s="879">
        <f t="shared" si="22"/>
        <v>79</v>
      </c>
      <c r="K88" s="880">
        <v>79</v>
      </c>
      <c r="L88" s="879">
        <f t="shared" si="23"/>
        <v>84</v>
      </c>
      <c r="M88" s="880">
        <v>84</v>
      </c>
      <c r="N88" s="881">
        <f t="shared" si="24"/>
        <v>98</v>
      </c>
      <c r="O88" s="880">
        <v>98</v>
      </c>
      <c r="P88" s="879">
        <f t="shared" si="25"/>
        <v>77</v>
      </c>
      <c r="Q88" s="880">
        <v>77</v>
      </c>
      <c r="R88" s="879">
        <f t="shared" si="26"/>
        <v>96</v>
      </c>
      <c r="S88" s="882">
        <v>96</v>
      </c>
      <c r="T88" s="879">
        <f t="shared" si="27"/>
        <v>91</v>
      </c>
      <c r="U88" s="882">
        <v>91</v>
      </c>
      <c r="V88" s="879">
        <f t="shared" si="28"/>
        <v>87</v>
      </c>
      <c r="W88" s="882">
        <v>87</v>
      </c>
      <c r="X88" s="879">
        <f t="shared" si="29"/>
        <v>92</v>
      </c>
      <c r="Y88" s="882">
        <v>92</v>
      </c>
      <c r="Z88" s="879">
        <f t="shared" si="30"/>
        <v>93</v>
      </c>
      <c r="AA88" s="882">
        <v>93</v>
      </c>
      <c r="AB88" s="879">
        <f t="shared" si="31"/>
        <v>84</v>
      </c>
      <c r="AC88" s="882">
        <v>84</v>
      </c>
      <c r="AD88" s="75">
        <f ca="1">OFFSET(N88,0,1)</f>
        <v>98</v>
      </c>
      <c r="AE88" s="76">
        <f ca="1">OFFSET(H88,0,1)</f>
        <v>66</v>
      </c>
      <c r="AF88" s="122">
        <f>AVERAGE(F88:AC88)</f>
        <v>84.833333333333329</v>
      </c>
      <c r="AG88" s="1004">
        <f t="shared" ca="1" si="32"/>
        <v>98</v>
      </c>
      <c r="AH88" s="1005"/>
      <c r="AI88" s="1006">
        <f t="shared" ca="1" si="33"/>
        <v>66</v>
      </c>
      <c r="AJ88" s="1005"/>
      <c r="AK88" s="1088">
        <f t="shared" si="34"/>
        <v>84.833333333333329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8.9</v>
      </c>
      <c r="G89" s="231">
        <v>8.9</v>
      </c>
      <c r="H89" s="230">
        <f t="shared" si="21"/>
        <v>10</v>
      </c>
      <c r="I89" s="231">
        <v>10</v>
      </c>
      <c r="J89" s="230">
        <f t="shared" si="22"/>
        <v>5.4</v>
      </c>
      <c r="K89" s="233">
        <v>5.4</v>
      </c>
      <c r="L89" s="230">
        <f t="shared" si="23"/>
        <v>4.5</v>
      </c>
      <c r="M89" s="233">
        <v>4.5</v>
      </c>
      <c r="N89" s="230">
        <f t="shared" si="24"/>
        <v>12</v>
      </c>
      <c r="O89" s="233">
        <v>12</v>
      </c>
      <c r="P89" s="232">
        <f t="shared" si="25"/>
        <v>22</v>
      </c>
      <c r="Q89" s="233">
        <v>22</v>
      </c>
      <c r="R89" s="230">
        <f t="shared" si="26"/>
        <v>6.3</v>
      </c>
      <c r="S89" s="234">
        <v>6.3</v>
      </c>
      <c r="T89" s="235">
        <f t="shared" si="27"/>
        <v>2.1</v>
      </c>
      <c r="U89" s="234">
        <v>2.1</v>
      </c>
      <c r="V89" s="230">
        <f t="shared" si="28"/>
        <v>3.3</v>
      </c>
      <c r="W89" s="234">
        <v>3.3</v>
      </c>
      <c r="X89" s="230">
        <f t="shared" si="29"/>
        <v>5.7</v>
      </c>
      <c r="Y89" s="234">
        <v>5.7</v>
      </c>
      <c r="Z89" s="230">
        <f t="shared" si="30"/>
        <v>4.4000000000000004</v>
      </c>
      <c r="AA89" s="234">
        <v>4.4000000000000004</v>
      </c>
      <c r="AB89" s="230">
        <f t="shared" si="31"/>
        <v>4</v>
      </c>
      <c r="AC89" s="234">
        <v>4</v>
      </c>
      <c r="AD89" s="204">
        <f ca="1">OFFSET(P89,0,1)</f>
        <v>22</v>
      </c>
      <c r="AE89" s="121">
        <f ca="1">OFFSET(T89,0,1)</f>
        <v>2.1</v>
      </c>
      <c r="AF89" s="121">
        <f>AVERAGE(F89:AC89)</f>
        <v>7.3833333333333337</v>
      </c>
      <c r="AG89" s="1085">
        <f t="shared" ca="1" si="32"/>
        <v>22</v>
      </c>
      <c r="AH89" s="1086"/>
      <c r="AI89" s="1087">
        <f t="shared" ca="1" si="33"/>
        <v>2.1</v>
      </c>
      <c r="AJ89" s="1086"/>
      <c r="AK89" s="1087">
        <f t="shared" si="34"/>
        <v>7.3833333333333337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315</v>
      </c>
      <c r="E90" s="71" t="s">
        <v>569</v>
      </c>
      <c r="F90" s="230">
        <f t="shared" si="20"/>
        <v>6.9</v>
      </c>
      <c r="G90" s="231">
        <v>6.9</v>
      </c>
      <c r="H90" s="230">
        <f t="shared" si="21"/>
        <v>6.9</v>
      </c>
      <c r="I90" s="231">
        <v>6.9</v>
      </c>
      <c r="J90" s="230">
        <f t="shared" si="22"/>
        <v>6.9</v>
      </c>
      <c r="K90" s="233">
        <v>6.9</v>
      </c>
      <c r="L90" s="235">
        <f t="shared" si="23"/>
        <v>6.8</v>
      </c>
      <c r="M90" s="233">
        <v>6.8</v>
      </c>
      <c r="N90" s="230">
        <f t="shared" si="24"/>
        <v>7</v>
      </c>
      <c r="O90" s="233">
        <v>7</v>
      </c>
      <c r="P90" s="230">
        <f t="shared" si="25"/>
        <v>7.3</v>
      </c>
      <c r="Q90" s="233">
        <v>7.3</v>
      </c>
      <c r="R90" s="232">
        <f t="shared" si="26"/>
        <v>7.4</v>
      </c>
      <c r="S90" s="234">
        <v>7.4</v>
      </c>
      <c r="T90" s="230">
        <f t="shared" si="27"/>
        <v>7</v>
      </c>
      <c r="U90" s="234">
        <v>7</v>
      </c>
      <c r="V90" s="230">
        <f t="shared" si="28"/>
        <v>7.3</v>
      </c>
      <c r="W90" s="234">
        <v>7.3</v>
      </c>
      <c r="X90" s="230">
        <f t="shared" si="29"/>
        <v>7.1</v>
      </c>
      <c r="Y90" s="234">
        <v>7.1</v>
      </c>
      <c r="Z90" s="230">
        <f t="shared" si="30"/>
        <v>7.1</v>
      </c>
      <c r="AA90" s="234">
        <v>7.1</v>
      </c>
      <c r="AB90" s="230">
        <f t="shared" si="31"/>
        <v>7.1</v>
      </c>
      <c r="AC90" s="234">
        <v>7.1</v>
      </c>
      <c r="AD90" s="204">
        <f ca="1">OFFSET(R90,0,1)</f>
        <v>7.4</v>
      </c>
      <c r="AE90" s="121">
        <f ca="1">OFFSET(L90,0,1)</f>
        <v>6.8</v>
      </c>
      <c r="AF90" s="121">
        <f>AVERAGE(F90:AC90)</f>
        <v>7.0666666666666655</v>
      </c>
      <c r="AG90" s="1085">
        <f t="shared" ca="1" si="32"/>
        <v>7.4</v>
      </c>
      <c r="AH90" s="1086"/>
      <c r="AI90" s="1087">
        <f t="shared" ca="1" si="33"/>
        <v>6.8</v>
      </c>
      <c r="AJ90" s="1086"/>
      <c r="AK90" s="1087">
        <f t="shared" si="34"/>
        <v>7.0666666666666655</v>
      </c>
      <c r="AL90" s="1086"/>
      <c r="AM90" s="460">
        <f t="shared" si="19"/>
        <v>12</v>
      </c>
      <c r="AN90" s="884"/>
      <c r="AO90" s="884"/>
      <c r="AP90" s="884"/>
    </row>
    <row r="91" spans="1:42" s="21" customFormat="1" ht="12.95" customHeight="1" x14ac:dyDescent="0.15">
      <c r="A91" s="982"/>
      <c r="B91" s="328">
        <v>27</v>
      </c>
      <c r="C91" s="40"/>
      <c r="D91" s="49" t="s">
        <v>1369</v>
      </c>
      <c r="E91" s="27" t="s">
        <v>569</v>
      </c>
      <c r="F91" s="879" t="str">
        <f t="shared" si="20"/>
        <v/>
      </c>
      <c r="G91" s="886" t="s">
        <v>122</v>
      </c>
      <c r="H91" s="879" t="str">
        <f t="shared" si="21"/>
        <v/>
      </c>
      <c r="I91" s="886" t="s">
        <v>122</v>
      </c>
      <c r="J91" s="879" t="str">
        <f t="shared" si="22"/>
        <v/>
      </c>
      <c r="K91" s="886" t="s">
        <v>122</v>
      </c>
      <c r="L91" s="879" t="str">
        <f t="shared" si="23"/>
        <v/>
      </c>
      <c r="M91" s="886" t="s">
        <v>122</v>
      </c>
      <c r="N91" s="879" t="str">
        <f t="shared" si="24"/>
        <v/>
      </c>
      <c r="O91" s="886" t="s">
        <v>122</v>
      </c>
      <c r="P91" s="879" t="str">
        <f t="shared" si="25"/>
        <v/>
      </c>
      <c r="Q91" s="886" t="s">
        <v>122</v>
      </c>
      <c r="R91" s="879" t="str">
        <f t="shared" si="26"/>
        <v/>
      </c>
      <c r="S91" s="886" t="s">
        <v>122</v>
      </c>
      <c r="T91" s="879" t="str">
        <f t="shared" si="27"/>
        <v/>
      </c>
      <c r="U91" s="886" t="s">
        <v>122</v>
      </c>
      <c r="V91" s="879" t="str">
        <f t="shared" si="28"/>
        <v/>
      </c>
      <c r="W91" s="886" t="s">
        <v>122</v>
      </c>
      <c r="X91" s="879" t="str">
        <f t="shared" si="29"/>
        <v/>
      </c>
      <c r="Y91" s="886" t="s">
        <v>122</v>
      </c>
      <c r="Z91" s="879" t="str">
        <f t="shared" si="30"/>
        <v/>
      </c>
      <c r="AA91" s="886" t="s">
        <v>122</v>
      </c>
      <c r="AB91" s="879" t="str">
        <f t="shared" si="31"/>
        <v/>
      </c>
      <c r="AC91" s="886" t="s">
        <v>122</v>
      </c>
      <c r="AD91" s="75" t="s">
        <v>122</v>
      </c>
      <c r="AE91" s="76" t="s">
        <v>122</v>
      </c>
      <c r="AF91" s="76" t="s">
        <v>122</v>
      </c>
      <c r="AG91" s="1004" t="str">
        <f t="shared" si="32"/>
        <v>-</v>
      </c>
      <c r="AH91" s="1005"/>
      <c r="AI91" s="1006" t="str">
        <f t="shared" si="33"/>
        <v>-</v>
      </c>
      <c r="AJ91" s="1005"/>
      <c r="AK91" s="1087" t="str">
        <f t="shared" si="34"/>
        <v>-</v>
      </c>
      <c r="AL91" s="1086"/>
      <c r="AM91" s="460" t="str">
        <f t="shared" si="19"/>
        <v>-</v>
      </c>
      <c r="AN91" s="355"/>
      <c r="AO91" s="355"/>
      <c r="AP91" s="355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357</v>
      </c>
      <c r="F92" s="879" t="str">
        <f t="shared" si="20"/>
        <v/>
      </c>
      <c r="G92" s="886" t="s">
        <v>122</v>
      </c>
      <c r="H92" s="881">
        <f t="shared" si="21"/>
        <v>7600</v>
      </c>
      <c r="I92" s="332">
        <v>7600</v>
      </c>
      <c r="J92" s="879" t="str">
        <f t="shared" si="22"/>
        <v/>
      </c>
      <c r="K92" s="886" t="s">
        <v>122</v>
      </c>
      <c r="L92" s="879">
        <f t="shared" si="23"/>
        <v>2000</v>
      </c>
      <c r="M92" s="880">
        <v>2000</v>
      </c>
      <c r="N92" s="879" t="str">
        <f t="shared" si="24"/>
        <v/>
      </c>
      <c r="O92" s="886" t="s">
        <v>122</v>
      </c>
      <c r="P92" s="879" t="str">
        <f t="shared" si="25"/>
        <v/>
      </c>
      <c r="Q92" s="886" t="s">
        <v>122</v>
      </c>
      <c r="R92" s="879" t="str">
        <f t="shared" si="26"/>
        <v/>
      </c>
      <c r="S92" s="886" t="s">
        <v>122</v>
      </c>
      <c r="T92" s="878">
        <f t="shared" si="27"/>
        <v>1800</v>
      </c>
      <c r="U92" s="882">
        <v>1800</v>
      </c>
      <c r="V92" s="879" t="str">
        <f t="shared" si="28"/>
        <v/>
      </c>
      <c r="W92" s="886" t="s">
        <v>122</v>
      </c>
      <c r="X92" s="879" t="str">
        <f t="shared" si="29"/>
        <v/>
      </c>
      <c r="Y92" s="886" t="s">
        <v>122</v>
      </c>
      <c r="Z92" s="879">
        <f t="shared" si="30"/>
        <v>4000</v>
      </c>
      <c r="AA92" s="882">
        <v>4000</v>
      </c>
      <c r="AB92" s="879" t="str">
        <f t="shared" si="31"/>
        <v/>
      </c>
      <c r="AC92" s="886" t="s">
        <v>122</v>
      </c>
      <c r="AD92" s="75">
        <f ca="1">OFFSET(H92,0,1)</f>
        <v>7600</v>
      </c>
      <c r="AE92" s="76">
        <f ca="1">OFFSET(T92,0,1)</f>
        <v>1800</v>
      </c>
      <c r="AF92" s="122">
        <f>AVERAGE(F92:AC92)</f>
        <v>3850</v>
      </c>
      <c r="AG92" s="1004">
        <f t="shared" ca="1" si="32"/>
        <v>7600</v>
      </c>
      <c r="AH92" s="1005"/>
      <c r="AI92" s="1006">
        <f t="shared" ca="1" si="33"/>
        <v>1800</v>
      </c>
      <c r="AJ92" s="1005"/>
      <c r="AK92" s="1088">
        <f t="shared" si="34"/>
        <v>3850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886" t="s">
        <v>122</v>
      </c>
      <c r="H93" s="283" t="str">
        <f t="shared" si="21"/>
        <v/>
      </c>
      <c r="I93" s="886" t="s">
        <v>122</v>
      </c>
      <c r="J93" s="283" t="str">
        <f t="shared" si="22"/>
        <v/>
      </c>
      <c r="K93" s="8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886" t="s">
        <v>122</v>
      </c>
      <c r="P93" s="283" t="str">
        <f t="shared" si="25"/>
        <v/>
      </c>
      <c r="Q93" s="886" t="s">
        <v>122</v>
      </c>
      <c r="R93" s="283" t="str">
        <f t="shared" si="26"/>
        <v/>
      </c>
      <c r="S93" s="886" t="s">
        <v>122</v>
      </c>
      <c r="T93" s="283" t="str">
        <f t="shared" si="27"/>
        <v/>
      </c>
      <c r="U93" s="886" t="s">
        <v>122</v>
      </c>
      <c r="V93" s="283" t="str">
        <f t="shared" si="28"/>
        <v/>
      </c>
      <c r="W93" s="886" t="s">
        <v>122</v>
      </c>
      <c r="X93" s="283" t="str">
        <f t="shared" si="29"/>
        <v/>
      </c>
      <c r="Y93" s="886" t="s">
        <v>122</v>
      </c>
      <c r="Z93" s="283" t="str">
        <f t="shared" si="30"/>
        <v/>
      </c>
      <c r="AA93" s="886" t="s">
        <v>122</v>
      </c>
      <c r="AB93" s="283" t="str">
        <f t="shared" si="31"/>
        <v/>
      </c>
      <c r="AC93" s="8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0.15</v>
      </c>
      <c r="G94" s="912">
        <v>0.15</v>
      </c>
      <c r="H94" s="911">
        <f t="shared" si="21"/>
        <v>0.11</v>
      </c>
      <c r="I94" s="912">
        <v>0.11</v>
      </c>
      <c r="J94" s="911">
        <f t="shared" si="22"/>
        <v>0.11</v>
      </c>
      <c r="K94" s="914">
        <v>0.11</v>
      </c>
      <c r="L94" s="911">
        <f t="shared" si="23"/>
        <v>0.09</v>
      </c>
      <c r="M94" s="914">
        <v>0.09</v>
      </c>
      <c r="N94" s="911">
        <f t="shared" si="24"/>
        <v>0.16</v>
      </c>
      <c r="O94" s="914">
        <v>0.16</v>
      </c>
      <c r="P94" s="913">
        <f t="shared" si="25"/>
        <v>0.22</v>
      </c>
      <c r="Q94" s="914">
        <v>0.22</v>
      </c>
      <c r="R94" s="911">
        <f t="shared" si="26"/>
        <v>0.13</v>
      </c>
      <c r="S94" s="915">
        <v>0.13</v>
      </c>
      <c r="T94" s="916">
        <f t="shared" si="27"/>
        <v>0.05</v>
      </c>
      <c r="U94" s="915">
        <v>0.05</v>
      </c>
      <c r="V94" s="911">
        <f t="shared" si="28"/>
        <v>0.08</v>
      </c>
      <c r="W94" s="915">
        <v>0.08</v>
      </c>
      <c r="X94" s="911">
        <f t="shared" si="29"/>
        <v>0.1</v>
      </c>
      <c r="Y94" s="915">
        <v>0.1</v>
      </c>
      <c r="Z94" s="911">
        <f t="shared" si="30"/>
        <v>0.12</v>
      </c>
      <c r="AA94" s="915">
        <v>0.12</v>
      </c>
      <c r="AB94" s="911">
        <f t="shared" si="31"/>
        <v>0.09</v>
      </c>
      <c r="AC94" s="915">
        <v>0.09</v>
      </c>
      <c r="AD94" s="255">
        <f ca="1">OFFSET(P94,0,1)</f>
        <v>0.22</v>
      </c>
      <c r="AE94" s="263">
        <f ca="1">OFFSET(T94,0,1)</f>
        <v>0.05</v>
      </c>
      <c r="AF94" s="263">
        <f>AVERAGE(F94:AC94)</f>
        <v>0.11749999999999999</v>
      </c>
      <c r="AG94" s="1093">
        <f t="shared" ca="1" si="32"/>
        <v>0.22</v>
      </c>
      <c r="AH94" s="1094"/>
      <c r="AI94" s="1095">
        <f t="shared" ca="1" si="33"/>
        <v>0.05</v>
      </c>
      <c r="AJ94" s="1094"/>
      <c r="AK94" s="1095">
        <f t="shared" si="34"/>
        <v>0.11749999999999999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368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569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375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1705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>
        <v>0.02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 t="str">
        <f t="shared" si="26"/>
        <v/>
      </c>
      <c r="S97" s="272"/>
      <c r="T97" s="269">
        <f t="shared" si="27"/>
        <v>0.02</v>
      </c>
      <c r="U97" s="272" t="s">
        <v>140</v>
      </c>
      <c r="V97" s="269">
        <f t="shared" si="28"/>
        <v>0.04</v>
      </c>
      <c r="W97" s="272">
        <v>0.04</v>
      </c>
      <c r="X97" s="269">
        <f t="shared" si="29"/>
        <v>0.04</v>
      </c>
      <c r="Y97" s="272">
        <v>0.04</v>
      </c>
      <c r="Z97" s="900">
        <f t="shared" si="30"/>
        <v>0.06</v>
      </c>
      <c r="AA97" s="272">
        <v>0.06</v>
      </c>
      <c r="AB97" s="269">
        <f t="shared" si="31"/>
        <v>0.03</v>
      </c>
      <c r="AC97" s="272">
        <v>0.03</v>
      </c>
      <c r="AD97" s="194">
        <f ca="1">OFFSET(Z97,0,1)</f>
        <v>0.06</v>
      </c>
      <c r="AE97" s="120" t="str">
        <f ca="1">OFFSET(F97,0,1)</f>
        <v>&lt;0.02</v>
      </c>
      <c r="AF97" s="120">
        <f t="shared" ref="AF97:AF110" si="36">AVERAGE(F97:AC97)</f>
        <v>3.125E-2</v>
      </c>
      <c r="AG97" s="1090">
        <f t="shared" ca="1" si="32"/>
        <v>0.06</v>
      </c>
      <c r="AH97" s="1091"/>
      <c r="AI97" s="1092" t="str">
        <f t="shared" ca="1" si="33"/>
        <v>&lt;0.02</v>
      </c>
      <c r="AJ97" s="1091"/>
      <c r="AK97" s="1092">
        <f t="shared" si="34"/>
        <v>3.125E-2</v>
      </c>
      <c r="AL97" s="1091"/>
      <c r="AM97" s="919">
        <f t="shared" si="19"/>
        <v>11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1748</v>
      </c>
      <c r="E98" s="277" t="s">
        <v>104</v>
      </c>
      <c r="F98" s="235">
        <f t="shared" si="20"/>
        <v>0.5</v>
      </c>
      <c r="G98" s="231" t="s">
        <v>148</v>
      </c>
      <c r="H98" s="230">
        <f t="shared" si="21"/>
        <v>0.5</v>
      </c>
      <c r="I98" s="231" t="s">
        <v>148</v>
      </c>
      <c r="J98" s="232">
        <f t="shared" si="22"/>
        <v>1</v>
      </c>
      <c r="K98" s="233">
        <v>1</v>
      </c>
      <c r="L98" s="230">
        <f t="shared" si="23"/>
        <v>0.5</v>
      </c>
      <c r="M98" s="233">
        <v>0.5</v>
      </c>
      <c r="N98" s="230">
        <f t="shared" si="24"/>
        <v>0.5</v>
      </c>
      <c r="O98" s="233">
        <v>0.5</v>
      </c>
      <c r="P98" s="230">
        <f t="shared" si="25"/>
        <v>0.5</v>
      </c>
      <c r="Q98" s="233" t="s">
        <v>148</v>
      </c>
      <c r="R98" s="230">
        <f t="shared" si="26"/>
        <v>0.5</v>
      </c>
      <c r="S98" s="234">
        <v>0.5</v>
      </c>
      <c r="T98" s="230">
        <f t="shared" si="27"/>
        <v>0.5</v>
      </c>
      <c r="U98" s="234" t="s">
        <v>148</v>
      </c>
      <c r="V98" s="230">
        <f t="shared" si="28"/>
        <v>0.5</v>
      </c>
      <c r="W98" s="234" t="s">
        <v>148</v>
      </c>
      <c r="X98" s="230">
        <f t="shared" si="29"/>
        <v>0.5</v>
      </c>
      <c r="Y98" s="234" t="s">
        <v>148</v>
      </c>
      <c r="Z98" s="230">
        <f t="shared" si="30"/>
        <v>0.5</v>
      </c>
      <c r="AA98" s="234" t="s">
        <v>148</v>
      </c>
      <c r="AB98" s="230">
        <f t="shared" si="31"/>
        <v>0.5</v>
      </c>
      <c r="AC98" s="234" t="s">
        <v>148</v>
      </c>
      <c r="AD98" s="204">
        <f ca="1">OFFSET(J98,0,1)</f>
        <v>1</v>
      </c>
      <c r="AE98" s="121" t="str">
        <f ca="1">OFFSET(F98,0,1)</f>
        <v>&lt;0.5</v>
      </c>
      <c r="AF98" s="121">
        <f t="shared" si="36"/>
        <v>0.5625</v>
      </c>
      <c r="AG98" s="1085">
        <f t="shared" ca="1" si="32"/>
        <v>1</v>
      </c>
      <c r="AH98" s="1086"/>
      <c r="AI98" s="1087" t="str">
        <f t="shared" ca="1" si="33"/>
        <v>&lt;0.5</v>
      </c>
      <c r="AJ98" s="1086"/>
      <c r="AK98" s="1087">
        <f t="shared" si="34"/>
        <v>0.5625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398</v>
      </c>
      <c r="E99" s="181" t="s">
        <v>1751</v>
      </c>
      <c r="F99" s="283">
        <f t="shared" si="20"/>
        <v>0.115</v>
      </c>
      <c r="G99" s="284">
        <v>0.115</v>
      </c>
      <c r="H99" s="899">
        <f t="shared" si="21"/>
        <v>0.105</v>
      </c>
      <c r="I99" s="284">
        <v>0.105</v>
      </c>
      <c r="J99" s="283">
        <f t="shared" si="22"/>
        <v>0.252</v>
      </c>
      <c r="K99" s="285">
        <v>0.252</v>
      </c>
      <c r="L99" s="287">
        <f t="shared" si="23"/>
        <v>0.26</v>
      </c>
      <c r="M99" s="285">
        <v>0.26</v>
      </c>
      <c r="N99" s="283">
        <f t="shared" si="24"/>
        <v>0.184</v>
      </c>
      <c r="O99" s="285">
        <v>0.184</v>
      </c>
      <c r="P99" s="283">
        <f t="shared" si="25"/>
        <v>0.20699999999999999</v>
      </c>
      <c r="Q99" s="285">
        <v>0.20699999999999999</v>
      </c>
      <c r="R99" s="283">
        <f t="shared" si="26"/>
        <v>0.16700000000000001</v>
      </c>
      <c r="S99" s="286">
        <v>0.16700000000000001</v>
      </c>
      <c r="T99" s="283">
        <f t="shared" si="27"/>
        <v>0.14699999999999999</v>
      </c>
      <c r="U99" s="286">
        <v>0.14699999999999999</v>
      </c>
      <c r="V99" s="283">
        <f t="shared" si="28"/>
        <v>0.154</v>
      </c>
      <c r="W99" s="286">
        <v>0.154</v>
      </c>
      <c r="X99" s="283">
        <f t="shared" si="29"/>
        <v>0.13500000000000001</v>
      </c>
      <c r="Y99" s="286">
        <v>0.13500000000000001</v>
      </c>
      <c r="Z99" s="283">
        <f t="shared" si="30"/>
        <v>0.129</v>
      </c>
      <c r="AA99" s="286">
        <v>0.129</v>
      </c>
      <c r="AB99" s="283">
        <f t="shared" si="31"/>
        <v>0.14199999999999999</v>
      </c>
      <c r="AC99" s="286">
        <v>0.14199999999999999</v>
      </c>
      <c r="AD99" s="182">
        <f ca="1">OFFSET(L99,0,1)</f>
        <v>0.26</v>
      </c>
      <c r="AE99" s="119">
        <f ca="1">OFFSET(H99,0,1)</f>
        <v>0.105</v>
      </c>
      <c r="AF99" s="119">
        <f t="shared" si="36"/>
        <v>0.16641666666666657</v>
      </c>
      <c r="AG99" s="1007">
        <f t="shared" ca="1" si="32"/>
        <v>0.26</v>
      </c>
      <c r="AH99" s="1008"/>
      <c r="AI99" s="1084">
        <f t="shared" ca="1" si="33"/>
        <v>0.105</v>
      </c>
      <c r="AJ99" s="1008"/>
      <c r="AK99" s="1084">
        <f t="shared" si="34"/>
        <v>0.16641666666666657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1752</v>
      </c>
      <c r="E100" s="1" t="s">
        <v>104</v>
      </c>
      <c r="F100" s="879">
        <f t="shared" si="20"/>
        <v>9</v>
      </c>
      <c r="G100" s="332">
        <v>9</v>
      </c>
      <c r="H100" s="879">
        <f t="shared" si="21"/>
        <v>8</v>
      </c>
      <c r="I100" s="332">
        <v>8</v>
      </c>
      <c r="J100" s="879">
        <f t="shared" si="22"/>
        <v>6</v>
      </c>
      <c r="K100" s="880">
        <v>6</v>
      </c>
      <c r="L100" s="879">
        <f t="shared" si="23"/>
        <v>6</v>
      </c>
      <c r="M100" s="880">
        <v>6</v>
      </c>
      <c r="N100" s="879">
        <f t="shared" si="24"/>
        <v>14</v>
      </c>
      <c r="O100" s="880">
        <v>14</v>
      </c>
      <c r="P100" s="881">
        <f t="shared" si="25"/>
        <v>27</v>
      </c>
      <c r="Q100" s="880">
        <v>27</v>
      </c>
      <c r="R100" s="879">
        <f t="shared" si="26"/>
        <v>10</v>
      </c>
      <c r="S100" s="882">
        <v>10</v>
      </c>
      <c r="T100" s="878">
        <f t="shared" si="27"/>
        <v>2</v>
      </c>
      <c r="U100" s="882">
        <v>2</v>
      </c>
      <c r="V100" s="879">
        <f t="shared" si="28"/>
        <v>3</v>
      </c>
      <c r="W100" s="882">
        <v>3</v>
      </c>
      <c r="X100" s="879">
        <f t="shared" si="29"/>
        <v>4</v>
      </c>
      <c r="Y100" s="882">
        <v>4</v>
      </c>
      <c r="Z100" s="879">
        <f t="shared" si="30"/>
        <v>4</v>
      </c>
      <c r="AA100" s="882">
        <v>4</v>
      </c>
      <c r="AB100" s="879">
        <f t="shared" si="31"/>
        <v>4</v>
      </c>
      <c r="AC100" s="882">
        <v>4</v>
      </c>
      <c r="AD100" s="75">
        <f ca="1">OFFSET(P100,0,1)</f>
        <v>27</v>
      </c>
      <c r="AE100" s="76">
        <f ca="1">OFFSET(T100,0,1)</f>
        <v>2</v>
      </c>
      <c r="AF100" s="122">
        <f t="shared" si="36"/>
        <v>8.0833333333333339</v>
      </c>
      <c r="AG100" s="1004">
        <f t="shared" ca="1" si="32"/>
        <v>27</v>
      </c>
      <c r="AH100" s="1005"/>
      <c r="AI100" s="1006">
        <f t="shared" ca="1" si="33"/>
        <v>2</v>
      </c>
      <c r="AJ100" s="1005"/>
      <c r="AK100" s="1088">
        <f t="shared" si="34"/>
        <v>8.0833333333333339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1118"/>
      <c r="B101" s="1119"/>
      <c r="C101" s="276"/>
      <c r="D101" s="70" t="s">
        <v>68</v>
      </c>
      <c r="E101" s="71" t="s">
        <v>104</v>
      </c>
      <c r="F101" s="230" t="str">
        <f t="shared" si="20"/>
        <v/>
      </c>
      <c r="G101" s="886" t="s">
        <v>122</v>
      </c>
      <c r="H101" s="230" t="str">
        <f t="shared" si="21"/>
        <v/>
      </c>
      <c r="I101" s="886" t="s">
        <v>122</v>
      </c>
      <c r="J101" s="230" t="str">
        <f t="shared" si="22"/>
        <v/>
      </c>
      <c r="K101" s="886" t="s">
        <v>122</v>
      </c>
      <c r="L101" s="232">
        <f t="shared" si="23"/>
        <v>2.2000000000000002</v>
      </c>
      <c r="M101" s="233">
        <v>2.2000000000000002</v>
      </c>
      <c r="N101" s="230" t="str">
        <f t="shared" si="24"/>
        <v/>
      </c>
      <c r="O101" s="886" t="s">
        <v>122</v>
      </c>
      <c r="P101" s="230" t="str">
        <f t="shared" si="25"/>
        <v/>
      </c>
      <c r="Q101" s="886" t="s">
        <v>122</v>
      </c>
      <c r="R101" s="230" t="str">
        <f t="shared" si="26"/>
        <v/>
      </c>
      <c r="S101" s="886" t="s">
        <v>122</v>
      </c>
      <c r="T101" s="230" t="str">
        <f t="shared" si="27"/>
        <v/>
      </c>
      <c r="U101" s="886" t="s">
        <v>122</v>
      </c>
      <c r="V101" s="230" t="str">
        <f t="shared" si="28"/>
        <v/>
      </c>
      <c r="W101" s="886" t="s">
        <v>122</v>
      </c>
      <c r="X101" s="230" t="str">
        <f t="shared" si="29"/>
        <v/>
      </c>
      <c r="Y101" s="886" t="s">
        <v>122</v>
      </c>
      <c r="Z101" s="230" t="str">
        <f t="shared" si="30"/>
        <v/>
      </c>
      <c r="AA101" s="886" t="s">
        <v>122</v>
      </c>
      <c r="AB101" s="230" t="str">
        <f t="shared" si="31"/>
        <v/>
      </c>
      <c r="AC101" s="886" t="s">
        <v>122</v>
      </c>
      <c r="AD101" s="204">
        <f ca="1">OFFSET(L101,0,1)</f>
        <v>2.2000000000000002</v>
      </c>
      <c r="AE101" s="121" t="s">
        <v>122</v>
      </c>
      <c r="AF101" s="121" t="s">
        <v>122</v>
      </c>
      <c r="AG101" s="1085">
        <f t="shared" ca="1" si="32"/>
        <v>2.2000000000000002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1118"/>
      <c r="B102" s="1119"/>
      <c r="C102" s="276"/>
      <c r="D102" s="70" t="s">
        <v>415</v>
      </c>
      <c r="E102" s="71" t="s">
        <v>104</v>
      </c>
      <c r="F102" s="230">
        <f t="shared" si="20"/>
        <v>10.5</v>
      </c>
      <c r="G102" s="231">
        <v>10.5</v>
      </c>
      <c r="H102" s="230">
        <f t="shared" si="21"/>
        <v>9.6</v>
      </c>
      <c r="I102" s="231">
        <v>9.6</v>
      </c>
      <c r="J102" s="230">
        <f t="shared" si="22"/>
        <v>8.4</v>
      </c>
      <c r="K102" s="233">
        <v>8.4</v>
      </c>
      <c r="L102" s="235">
        <f t="shared" si="23"/>
        <v>6.9</v>
      </c>
      <c r="M102" s="233">
        <v>6.9</v>
      </c>
      <c r="N102" s="230">
        <f t="shared" si="24"/>
        <v>7.4</v>
      </c>
      <c r="O102" s="233">
        <v>7.4</v>
      </c>
      <c r="P102" s="230">
        <f t="shared" si="25"/>
        <v>7.5</v>
      </c>
      <c r="Q102" s="233">
        <v>7.5</v>
      </c>
      <c r="R102" s="230">
        <f t="shared" si="26"/>
        <v>8.6</v>
      </c>
      <c r="S102" s="234">
        <v>8.6</v>
      </c>
      <c r="T102" s="230">
        <f t="shared" si="27"/>
        <v>9.4</v>
      </c>
      <c r="U102" s="234">
        <v>9.4</v>
      </c>
      <c r="V102" s="230">
        <f t="shared" si="28"/>
        <v>11.6</v>
      </c>
      <c r="W102" s="234">
        <v>11.6</v>
      </c>
      <c r="X102" s="232">
        <f t="shared" si="29"/>
        <v>11.8</v>
      </c>
      <c r="Y102" s="234">
        <v>11.8</v>
      </c>
      <c r="Z102" s="230">
        <f t="shared" si="30"/>
        <v>11.8</v>
      </c>
      <c r="AA102" s="234">
        <v>11.8</v>
      </c>
      <c r="AB102" s="230">
        <f t="shared" si="31"/>
        <v>10.9</v>
      </c>
      <c r="AC102" s="234">
        <v>10.9</v>
      </c>
      <c r="AD102" s="204">
        <f ca="1">OFFSET(X102,0,1)</f>
        <v>11.8</v>
      </c>
      <c r="AE102" s="121">
        <f ca="1">OFFSET(L102,0,1)</f>
        <v>6.9</v>
      </c>
      <c r="AF102" s="121">
        <f t="shared" si="36"/>
        <v>9.533333333333335</v>
      </c>
      <c r="AG102" s="1085">
        <f t="shared" ca="1" si="32"/>
        <v>11.8</v>
      </c>
      <c r="AH102" s="1086"/>
      <c r="AI102" s="1087">
        <f t="shared" ca="1" si="33"/>
        <v>6.9</v>
      </c>
      <c r="AJ102" s="1086"/>
      <c r="AK102" s="1087">
        <f t="shared" si="34"/>
        <v>9.533333333333335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886" t="s">
        <v>122</v>
      </c>
      <c r="H103" s="230" t="str">
        <f t="shared" si="21"/>
        <v/>
      </c>
      <c r="I103" s="886" t="s">
        <v>122</v>
      </c>
      <c r="J103" s="230" t="str">
        <f t="shared" si="22"/>
        <v/>
      </c>
      <c r="K103" s="886" t="s">
        <v>122</v>
      </c>
      <c r="L103" s="230" t="str">
        <f t="shared" si="23"/>
        <v/>
      </c>
      <c r="M103" s="886" t="s">
        <v>122</v>
      </c>
      <c r="N103" s="230" t="str">
        <f t="shared" si="24"/>
        <v/>
      </c>
      <c r="O103" s="886" t="s">
        <v>122</v>
      </c>
      <c r="P103" s="230" t="str">
        <f t="shared" si="25"/>
        <v/>
      </c>
      <c r="Q103" s="886" t="s">
        <v>122</v>
      </c>
      <c r="R103" s="230" t="str">
        <f t="shared" si="26"/>
        <v/>
      </c>
      <c r="S103" s="886" t="s">
        <v>122</v>
      </c>
      <c r="T103" s="230" t="str">
        <f t="shared" si="27"/>
        <v/>
      </c>
      <c r="U103" s="886" t="s">
        <v>122</v>
      </c>
      <c r="V103" s="230" t="str">
        <f t="shared" si="28"/>
        <v/>
      </c>
      <c r="W103" s="886" t="s">
        <v>122</v>
      </c>
      <c r="X103" s="230" t="str">
        <f t="shared" si="29"/>
        <v/>
      </c>
      <c r="Y103" s="886" t="s">
        <v>122</v>
      </c>
      <c r="Z103" s="230" t="str">
        <f t="shared" si="30"/>
        <v/>
      </c>
      <c r="AA103" s="886" t="s">
        <v>122</v>
      </c>
      <c r="AB103" s="230" t="str">
        <f t="shared" si="31"/>
        <v/>
      </c>
      <c r="AC103" s="886" t="s">
        <v>122</v>
      </c>
      <c r="AD103" s="75" t="s">
        <v>122</v>
      </c>
      <c r="AE103" s="121" t="s">
        <v>569</v>
      </c>
      <c r="AF103" s="121" t="s">
        <v>122</v>
      </c>
      <c r="AG103" s="1085" t="str">
        <f t="shared" si="32"/>
        <v>-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 t="str">
        <f t="shared" si="19"/>
        <v>-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5">
        <f t="shared" si="20"/>
        <v>12.6</v>
      </c>
      <c r="G104" s="231">
        <v>12.6</v>
      </c>
      <c r="H104" s="230">
        <f t="shared" si="21"/>
        <v>16.5</v>
      </c>
      <c r="I104" s="231">
        <v>16.5</v>
      </c>
      <c r="J104" s="230">
        <f t="shared" si="22"/>
        <v>19.7</v>
      </c>
      <c r="K104" s="233">
        <v>19.7</v>
      </c>
      <c r="L104" s="230">
        <f t="shared" si="23"/>
        <v>20.3</v>
      </c>
      <c r="M104" s="233">
        <v>20.3</v>
      </c>
      <c r="N104" s="230">
        <f t="shared" si="24"/>
        <v>19.8</v>
      </c>
      <c r="O104" s="233">
        <v>19.8</v>
      </c>
      <c r="P104" s="230">
        <f t="shared" si="25"/>
        <v>17.399999999999999</v>
      </c>
      <c r="Q104" s="233">
        <v>17.399999999999999</v>
      </c>
      <c r="R104" s="230">
        <f t="shared" si="26"/>
        <v>19</v>
      </c>
      <c r="S104" s="234">
        <v>19</v>
      </c>
      <c r="T104" s="230">
        <f t="shared" si="27"/>
        <v>20.7</v>
      </c>
      <c r="U104" s="234">
        <v>20.7</v>
      </c>
      <c r="V104" s="230">
        <f t="shared" si="28"/>
        <v>20.2</v>
      </c>
      <c r="W104" s="234">
        <v>20.2</v>
      </c>
      <c r="X104" s="232">
        <f t="shared" si="29"/>
        <v>22.1</v>
      </c>
      <c r="Y104" s="234">
        <v>22.1</v>
      </c>
      <c r="Z104" s="230">
        <f t="shared" si="30"/>
        <v>22</v>
      </c>
      <c r="AA104" s="234">
        <v>22</v>
      </c>
      <c r="AB104" s="230">
        <f t="shared" si="31"/>
        <v>18.7</v>
      </c>
      <c r="AC104" s="234">
        <v>18.7</v>
      </c>
      <c r="AD104" s="204">
        <f ca="1">OFFSET(X104,0,1)</f>
        <v>22.1</v>
      </c>
      <c r="AE104" s="121">
        <f ca="1">OFFSET(F104,0,1)</f>
        <v>12.6</v>
      </c>
      <c r="AF104" s="121">
        <f t="shared" si="36"/>
        <v>19.083333333333336</v>
      </c>
      <c r="AG104" s="1085">
        <f t="shared" ca="1" si="32"/>
        <v>22.1</v>
      </c>
      <c r="AH104" s="1086"/>
      <c r="AI104" s="1087">
        <f t="shared" ca="1" si="33"/>
        <v>12.6</v>
      </c>
      <c r="AJ104" s="1086"/>
      <c r="AK104" s="1087">
        <f t="shared" si="34"/>
        <v>19.083333333333336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5">
        <f t="shared" si="20"/>
        <v>6.3</v>
      </c>
      <c r="G105" s="231">
        <v>6.3</v>
      </c>
      <c r="H105" s="230">
        <f t="shared" si="21"/>
        <v>6.9</v>
      </c>
      <c r="I105" s="231">
        <v>6.9</v>
      </c>
      <c r="J105" s="230">
        <f t="shared" si="22"/>
        <v>8.6999999999999993</v>
      </c>
      <c r="K105" s="233">
        <v>8.6999999999999993</v>
      </c>
      <c r="L105" s="230">
        <f t="shared" si="23"/>
        <v>9.6</v>
      </c>
      <c r="M105" s="233">
        <v>9.6</v>
      </c>
      <c r="N105" s="230">
        <f t="shared" si="24"/>
        <v>9</v>
      </c>
      <c r="O105" s="233">
        <v>9</v>
      </c>
      <c r="P105" s="230">
        <f t="shared" si="25"/>
        <v>8.1999999999999993</v>
      </c>
      <c r="Q105" s="233">
        <v>8.1999999999999993</v>
      </c>
      <c r="R105" s="230">
        <f t="shared" si="26"/>
        <v>9.4</v>
      </c>
      <c r="S105" s="234">
        <v>9.4</v>
      </c>
      <c r="T105" s="230">
        <f t="shared" si="27"/>
        <v>9.9</v>
      </c>
      <c r="U105" s="234">
        <v>9.9</v>
      </c>
      <c r="V105" s="230">
        <f t="shared" si="28"/>
        <v>9.6999999999999993</v>
      </c>
      <c r="W105" s="234">
        <v>9.6999999999999993</v>
      </c>
      <c r="X105" s="232">
        <f t="shared" si="29"/>
        <v>10.9</v>
      </c>
      <c r="Y105" s="234">
        <v>10.9</v>
      </c>
      <c r="Z105" s="230">
        <f t="shared" si="30"/>
        <v>10.5</v>
      </c>
      <c r="AA105" s="234">
        <v>10.5</v>
      </c>
      <c r="AB105" s="230">
        <f t="shared" si="31"/>
        <v>9.3000000000000007</v>
      </c>
      <c r="AC105" s="234">
        <v>9.3000000000000007</v>
      </c>
      <c r="AD105" s="204">
        <f ca="1">OFFSET(X105,0,1)</f>
        <v>10.9</v>
      </c>
      <c r="AE105" s="121">
        <f ca="1">OFFSET(F105,0,1)</f>
        <v>6.3</v>
      </c>
      <c r="AF105" s="121">
        <f t="shared" si="36"/>
        <v>9.033333333333335</v>
      </c>
      <c r="AG105" s="1085">
        <f t="shared" ca="1" si="32"/>
        <v>10.9</v>
      </c>
      <c r="AH105" s="1086"/>
      <c r="AI105" s="1087">
        <f t="shared" ca="1" si="33"/>
        <v>6.3</v>
      </c>
      <c r="AJ105" s="1086"/>
      <c r="AK105" s="1087">
        <f t="shared" si="34"/>
        <v>9.033333333333335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0">
        <f t="shared" si="20"/>
        <v>10.1</v>
      </c>
      <c r="G106" s="231">
        <v>10.1</v>
      </c>
      <c r="H106" s="235">
        <f t="shared" si="21"/>
        <v>9.8000000000000007</v>
      </c>
      <c r="I106" s="231">
        <v>9.8000000000000007</v>
      </c>
      <c r="J106" s="230">
        <f t="shared" si="22"/>
        <v>12.1</v>
      </c>
      <c r="K106" s="233">
        <v>12.1</v>
      </c>
      <c r="L106" s="230">
        <f t="shared" si="23"/>
        <v>13.5</v>
      </c>
      <c r="M106" s="233">
        <v>13.5</v>
      </c>
      <c r="N106" s="230">
        <f t="shared" si="24"/>
        <v>16.2</v>
      </c>
      <c r="O106" s="233">
        <v>16.2</v>
      </c>
      <c r="P106" s="230">
        <f t="shared" si="25"/>
        <v>15.1</v>
      </c>
      <c r="Q106" s="233">
        <v>15.1</v>
      </c>
      <c r="R106" s="232">
        <f t="shared" si="26"/>
        <v>18.399999999999999</v>
      </c>
      <c r="S106" s="234">
        <v>18.399999999999999</v>
      </c>
      <c r="T106" s="230">
        <f t="shared" si="27"/>
        <v>18.2</v>
      </c>
      <c r="U106" s="234">
        <v>18.2</v>
      </c>
      <c r="V106" s="230">
        <f t="shared" si="28"/>
        <v>18.2</v>
      </c>
      <c r="W106" s="234">
        <v>18.2</v>
      </c>
      <c r="X106" s="230">
        <f t="shared" si="29"/>
        <v>16.3</v>
      </c>
      <c r="Y106" s="234">
        <v>16.3</v>
      </c>
      <c r="Z106" s="230">
        <f t="shared" si="30"/>
        <v>17.399999999999999</v>
      </c>
      <c r="AA106" s="234">
        <v>17.399999999999999</v>
      </c>
      <c r="AB106" s="230">
        <f t="shared" si="31"/>
        <v>13.2</v>
      </c>
      <c r="AC106" s="234">
        <v>13.2</v>
      </c>
      <c r="AD106" s="204">
        <f ca="1">OFFSET(R106,0,1)</f>
        <v>18.399999999999999</v>
      </c>
      <c r="AE106" s="121">
        <f ca="1">OFFSET(H106,0,1)</f>
        <v>9.8000000000000007</v>
      </c>
      <c r="AF106" s="121">
        <f t="shared" si="36"/>
        <v>14.874999999999998</v>
      </c>
      <c r="AG106" s="1085">
        <f t="shared" ca="1" si="32"/>
        <v>18.399999999999999</v>
      </c>
      <c r="AH106" s="1086"/>
      <c r="AI106" s="1087">
        <f t="shared" ca="1" si="33"/>
        <v>9.8000000000000007</v>
      </c>
      <c r="AJ106" s="1086"/>
      <c r="AK106" s="1087">
        <f t="shared" si="34"/>
        <v>14.874999999999998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886" t="s">
        <v>122</v>
      </c>
      <c r="H107" s="230" t="str">
        <f t="shared" si="21"/>
        <v/>
      </c>
      <c r="I107" s="886" t="s">
        <v>122</v>
      </c>
      <c r="J107" s="230" t="str">
        <f t="shared" si="22"/>
        <v/>
      </c>
      <c r="K107" s="886" t="s">
        <v>122</v>
      </c>
      <c r="L107" s="232">
        <f t="shared" si="23"/>
        <v>13.5</v>
      </c>
      <c r="M107" s="233">
        <v>13.5</v>
      </c>
      <c r="N107" s="230" t="str">
        <f t="shared" si="24"/>
        <v/>
      </c>
      <c r="O107" s="886" t="s">
        <v>122</v>
      </c>
      <c r="P107" s="230" t="str">
        <f t="shared" si="25"/>
        <v/>
      </c>
      <c r="Q107" s="886" t="s">
        <v>122</v>
      </c>
      <c r="R107" s="230" t="str">
        <f t="shared" si="26"/>
        <v/>
      </c>
      <c r="S107" s="886" t="s">
        <v>122</v>
      </c>
      <c r="T107" s="230" t="str">
        <f t="shared" si="27"/>
        <v/>
      </c>
      <c r="U107" s="886" t="s">
        <v>122</v>
      </c>
      <c r="V107" s="230" t="str">
        <f t="shared" si="28"/>
        <v/>
      </c>
      <c r="W107" s="886" t="s">
        <v>122</v>
      </c>
      <c r="X107" s="230" t="str">
        <f t="shared" si="29"/>
        <v/>
      </c>
      <c r="Y107" s="886" t="s">
        <v>122</v>
      </c>
      <c r="Z107" s="230" t="str">
        <f t="shared" si="30"/>
        <v/>
      </c>
      <c r="AA107" s="886" t="s">
        <v>122</v>
      </c>
      <c r="AB107" s="230" t="str">
        <f t="shared" si="31"/>
        <v/>
      </c>
      <c r="AC107" s="886" t="s">
        <v>122</v>
      </c>
      <c r="AD107" s="204">
        <f ca="1">OFFSET(L107,0,1)</f>
        <v>13.5</v>
      </c>
      <c r="AE107" s="121" t="s">
        <v>122</v>
      </c>
      <c r="AF107" s="121" t="s">
        <v>122</v>
      </c>
      <c r="AG107" s="1085">
        <f t="shared" ca="1" si="32"/>
        <v>13.5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886" t="s">
        <v>122</v>
      </c>
      <c r="H108" s="230" t="str">
        <f t="shared" si="21"/>
        <v/>
      </c>
      <c r="I108" s="886" t="s">
        <v>122</v>
      </c>
      <c r="J108" s="230" t="str">
        <f t="shared" si="22"/>
        <v/>
      </c>
      <c r="K108" s="886" t="s">
        <v>122</v>
      </c>
      <c r="L108" s="232">
        <f t="shared" si="23"/>
        <v>2.6</v>
      </c>
      <c r="M108" s="233">
        <v>2.6</v>
      </c>
      <c r="N108" s="230" t="str">
        <f t="shared" si="24"/>
        <v/>
      </c>
      <c r="O108" s="886" t="s">
        <v>122</v>
      </c>
      <c r="P108" s="230" t="str">
        <f t="shared" si="25"/>
        <v/>
      </c>
      <c r="Q108" s="886" t="s">
        <v>122</v>
      </c>
      <c r="R108" s="230" t="str">
        <f t="shared" si="26"/>
        <v/>
      </c>
      <c r="S108" s="886" t="s">
        <v>122</v>
      </c>
      <c r="T108" s="230" t="str">
        <f t="shared" si="27"/>
        <v/>
      </c>
      <c r="U108" s="886" t="s">
        <v>122</v>
      </c>
      <c r="V108" s="230" t="str">
        <f t="shared" si="28"/>
        <v/>
      </c>
      <c r="W108" s="886" t="s">
        <v>122</v>
      </c>
      <c r="X108" s="230" t="str">
        <f t="shared" si="29"/>
        <v/>
      </c>
      <c r="Y108" s="886" t="s">
        <v>122</v>
      </c>
      <c r="Z108" s="230" t="str">
        <f t="shared" si="30"/>
        <v/>
      </c>
      <c r="AA108" s="886" t="s">
        <v>122</v>
      </c>
      <c r="AB108" s="230" t="str">
        <f t="shared" si="31"/>
        <v/>
      </c>
      <c r="AC108" s="886" t="s">
        <v>122</v>
      </c>
      <c r="AD108" s="204">
        <f ca="1">OFFSET(L108,0,1)</f>
        <v>2.6</v>
      </c>
      <c r="AE108" s="121" t="s">
        <v>122</v>
      </c>
      <c r="AF108" s="121" t="s">
        <v>122</v>
      </c>
      <c r="AG108" s="1085">
        <f t="shared" ca="1" si="32"/>
        <v>2.6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1749</v>
      </c>
      <c r="F109" s="878">
        <f t="shared" si="20"/>
        <v>80</v>
      </c>
      <c r="G109" s="332">
        <v>80</v>
      </c>
      <c r="H109" s="879">
        <f t="shared" si="21"/>
        <v>90</v>
      </c>
      <c r="I109" s="332">
        <v>90</v>
      </c>
      <c r="J109" s="879">
        <f t="shared" si="22"/>
        <v>109</v>
      </c>
      <c r="K109" s="880">
        <v>109</v>
      </c>
      <c r="L109" s="879">
        <f t="shared" si="23"/>
        <v>111</v>
      </c>
      <c r="M109" s="880">
        <v>111</v>
      </c>
      <c r="N109" s="879">
        <f t="shared" si="24"/>
        <v>110</v>
      </c>
      <c r="O109" s="880">
        <v>110</v>
      </c>
      <c r="P109" s="879">
        <f t="shared" si="25"/>
        <v>100</v>
      </c>
      <c r="Q109" s="880">
        <v>100</v>
      </c>
      <c r="R109" s="879">
        <f t="shared" si="26"/>
        <v>117</v>
      </c>
      <c r="S109" s="882">
        <v>117</v>
      </c>
      <c r="T109" s="879">
        <f t="shared" si="27"/>
        <v>118</v>
      </c>
      <c r="U109" s="882">
        <v>118</v>
      </c>
      <c r="V109" s="879">
        <f t="shared" si="28"/>
        <v>123</v>
      </c>
      <c r="W109" s="882">
        <v>123</v>
      </c>
      <c r="X109" s="879">
        <f t="shared" si="29"/>
        <v>135</v>
      </c>
      <c r="Y109" s="882">
        <v>135</v>
      </c>
      <c r="Z109" s="881">
        <f t="shared" si="30"/>
        <v>139</v>
      </c>
      <c r="AA109" s="882">
        <v>139</v>
      </c>
      <c r="AB109" s="879">
        <f t="shared" si="31"/>
        <v>115</v>
      </c>
      <c r="AC109" s="882">
        <v>115</v>
      </c>
      <c r="AD109" s="75">
        <f ca="1">OFFSET(Z109,0,1)</f>
        <v>139</v>
      </c>
      <c r="AE109" s="76">
        <f ca="1">OFFSET(F109,0,1)</f>
        <v>80</v>
      </c>
      <c r="AF109" s="122">
        <f t="shared" si="36"/>
        <v>112.25</v>
      </c>
      <c r="AG109" s="1004">
        <f t="shared" ca="1" si="32"/>
        <v>139</v>
      </c>
      <c r="AH109" s="1005"/>
      <c r="AI109" s="1006">
        <f t="shared" ca="1" si="33"/>
        <v>80</v>
      </c>
      <c r="AJ109" s="1005"/>
      <c r="AK109" s="1088">
        <f t="shared" si="34"/>
        <v>112.25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0.02</v>
      </c>
      <c r="G110" s="284">
        <v>0.02</v>
      </c>
      <c r="H110" s="283">
        <f t="shared" si="21"/>
        <v>4.3999999999999997E-2</v>
      </c>
      <c r="I110" s="284">
        <v>4.3999999999999997E-2</v>
      </c>
      <c r="J110" s="283">
        <f t="shared" si="22"/>
        <v>1.9E-2</v>
      </c>
      <c r="K110" s="285">
        <v>1.9E-2</v>
      </c>
      <c r="L110" s="283">
        <f t="shared" si="23"/>
        <v>1.2999999999999999E-2</v>
      </c>
      <c r="M110" s="285">
        <v>1.2999999999999999E-2</v>
      </c>
      <c r="N110" s="899">
        <f t="shared" si="24"/>
        <v>8.0000000000000002E-3</v>
      </c>
      <c r="O110" s="285">
        <v>8.0000000000000002E-3</v>
      </c>
      <c r="P110" s="283">
        <f t="shared" si="25"/>
        <v>1.6E-2</v>
      </c>
      <c r="Q110" s="285">
        <v>1.6E-2</v>
      </c>
      <c r="R110" s="283">
        <f t="shared" si="26"/>
        <v>3.5999999999999997E-2</v>
      </c>
      <c r="S110" s="286">
        <v>3.5999999999999997E-2</v>
      </c>
      <c r="T110" s="283">
        <f t="shared" si="27"/>
        <v>3.3000000000000002E-2</v>
      </c>
      <c r="U110" s="286">
        <v>3.3000000000000002E-2</v>
      </c>
      <c r="V110" s="283">
        <f t="shared" si="28"/>
        <v>4.7E-2</v>
      </c>
      <c r="W110" s="286">
        <v>4.7E-2</v>
      </c>
      <c r="X110" s="283">
        <f t="shared" si="29"/>
        <v>6.8000000000000005E-2</v>
      </c>
      <c r="Y110" s="286">
        <v>6.8000000000000005E-2</v>
      </c>
      <c r="Z110" s="287">
        <f t="shared" si="30"/>
        <v>8.2000000000000003E-2</v>
      </c>
      <c r="AA110" s="286">
        <v>8.2000000000000003E-2</v>
      </c>
      <c r="AB110" s="283">
        <f t="shared" si="31"/>
        <v>5.0999999999999997E-2</v>
      </c>
      <c r="AC110" s="286">
        <v>5.0999999999999997E-2</v>
      </c>
      <c r="AD110" s="182">
        <f ca="1">OFFSET(Z110,0,1)</f>
        <v>8.2000000000000003E-2</v>
      </c>
      <c r="AE110" s="119">
        <f ca="1">OFFSET(N110,0,1)</f>
        <v>8.0000000000000002E-3</v>
      </c>
      <c r="AF110" s="119">
        <f t="shared" si="36"/>
        <v>3.6416666666666674E-2</v>
      </c>
      <c r="AG110" s="1007">
        <f t="shared" ca="1" si="32"/>
        <v>8.2000000000000003E-2</v>
      </c>
      <c r="AH110" s="1008"/>
      <c r="AI110" s="1084">
        <f t="shared" ca="1" si="33"/>
        <v>8.0000000000000002E-3</v>
      </c>
      <c r="AJ110" s="1008"/>
      <c r="AK110" s="1084">
        <f t="shared" si="34"/>
        <v>3.6416666666666674E-2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886" t="s">
        <v>122</v>
      </c>
      <c r="H111" s="230" t="str">
        <f t="shared" si="21"/>
        <v/>
      </c>
      <c r="I111" s="886" t="s">
        <v>122</v>
      </c>
      <c r="J111" s="230" t="str">
        <f t="shared" si="22"/>
        <v/>
      </c>
      <c r="K111" s="886" t="s">
        <v>122</v>
      </c>
      <c r="L111" s="232">
        <f t="shared" si="23"/>
        <v>1</v>
      </c>
      <c r="M111" s="233">
        <v>1</v>
      </c>
      <c r="N111" s="230" t="str">
        <f t="shared" si="24"/>
        <v/>
      </c>
      <c r="O111" s="886" t="s">
        <v>122</v>
      </c>
      <c r="P111" s="230" t="str">
        <f t="shared" si="25"/>
        <v/>
      </c>
      <c r="Q111" s="886" t="s">
        <v>122</v>
      </c>
      <c r="R111" s="230" t="str">
        <f t="shared" si="26"/>
        <v/>
      </c>
      <c r="S111" s="886" t="s">
        <v>122</v>
      </c>
      <c r="T111" s="230" t="str">
        <f t="shared" si="27"/>
        <v/>
      </c>
      <c r="U111" s="886" t="s">
        <v>122</v>
      </c>
      <c r="V111" s="230" t="str">
        <f t="shared" si="28"/>
        <v/>
      </c>
      <c r="W111" s="886" t="s">
        <v>122</v>
      </c>
      <c r="X111" s="230" t="str">
        <f t="shared" si="29"/>
        <v/>
      </c>
      <c r="Y111" s="886" t="s">
        <v>122</v>
      </c>
      <c r="Z111" s="230" t="str">
        <f t="shared" si="30"/>
        <v/>
      </c>
      <c r="AA111" s="886" t="s">
        <v>122</v>
      </c>
      <c r="AB111" s="230" t="str">
        <f t="shared" si="31"/>
        <v/>
      </c>
      <c r="AC111" s="886" t="s">
        <v>122</v>
      </c>
      <c r="AD111" s="204">
        <f ca="1">OFFSET(L111,0,1)</f>
        <v>1</v>
      </c>
      <c r="AE111" s="121" t="s">
        <v>122</v>
      </c>
      <c r="AF111" s="121" t="s">
        <v>122</v>
      </c>
      <c r="AG111" s="1085">
        <f t="shared" ca="1" si="32"/>
        <v>1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886" t="s">
        <v>122</v>
      </c>
      <c r="H112" s="283" t="str">
        <f t="shared" si="21"/>
        <v/>
      </c>
      <c r="I112" s="886" t="s">
        <v>122</v>
      </c>
      <c r="J112" s="283" t="str">
        <f t="shared" si="22"/>
        <v/>
      </c>
      <c r="K112" s="886" t="s">
        <v>122</v>
      </c>
      <c r="L112" s="283" t="str">
        <f t="shared" si="23"/>
        <v/>
      </c>
      <c r="M112" s="886" t="s">
        <v>122</v>
      </c>
      <c r="N112" s="283" t="str">
        <f t="shared" si="24"/>
        <v/>
      </c>
      <c r="O112" s="886" t="s">
        <v>122</v>
      </c>
      <c r="P112" s="283" t="str">
        <f t="shared" si="25"/>
        <v/>
      </c>
      <c r="Q112" s="886" t="s">
        <v>122</v>
      </c>
      <c r="R112" s="283" t="str">
        <f t="shared" si="26"/>
        <v/>
      </c>
      <c r="S112" s="886" t="s">
        <v>122</v>
      </c>
      <c r="T112" s="283" t="str">
        <f t="shared" si="27"/>
        <v/>
      </c>
      <c r="U112" s="886" t="s">
        <v>122</v>
      </c>
      <c r="V112" s="287">
        <f t="shared" si="28"/>
        <v>3.5999999999999997E-2</v>
      </c>
      <c r="W112" s="286">
        <v>3.5999999999999997E-2</v>
      </c>
      <c r="X112" s="283" t="str">
        <f t="shared" si="29"/>
        <v/>
      </c>
      <c r="Y112" s="886" t="s">
        <v>122</v>
      </c>
      <c r="Z112" s="283" t="str">
        <f t="shared" si="30"/>
        <v/>
      </c>
      <c r="AA112" s="886" t="s">
        <v>122</v>
      </c>
      <c r="AB112" s="283" t="str">
        <f t="shared" si="31"/>
        <v/>
      </c>
      <c r="AC112" s="886" t="s">
        <v>122</v>
      </c>
      <c r="AD112" s="182">
        <f ca="1">OFFSET(V112,0,1)</f>
        <v>3.5999999999999997E-2</v>
      </c>
      <c r="AE112" s="119" t="s">
        <v>122</v>
      </c>
      <c r="AF112" s="119" t="s">
        <v>122</v>
      </c>
      <c r="AG112" s="1007">
        <f t="shared" ca="1" si="32"/>
        <v>3.5999999999999997E-2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886" t="s">
        <v>122</v>
      </c>
      <c r="H113" s="283" t="str">
        <f t="shared" si="21"/>
        <v/>
      </c>
      <c r="I113" s="886" t="s">
        <v>122</v>
      </c>
      <c r="J113" s="283" t="str">
        <f t="shared" si="22"/>
        <v/>
      </c>
      <c r="K113" s="886" t="s">
        <v>122</v>
      </c>
      <c r="L113" s="283" t="str">
        <f t="shared" si="23"/>
        <v/>
      </c>
      <c r="M113" s="886" t="s">
        <v>122</v>
      </c>
      <c r="N113" s="283" t="str">
        <f t="shared" si="24"/>
        <v/>
      </c>
      <c r="O113" s="886" t="s">
        <v>122</v>
      </c>
      <c r="P113" s="283" t="str">
        <f t="shared" si="25"/>
        <v/>
      </c>
      <c r="Q113" s="886" t="s">
        <v>122</v>
      </c>
      <c r="R113" s="283" t="str">
        <f t="shared" si="26"/>
        <v/>
      </c>
      <c r="S113" s="886" t="s">
        <v>122</v>
      </c>
      <c r="T113" s="283" t="str">
        <f t="shared" si="27"/>
        <v/>
      </c>
      <c r="U113" s="886" t="s">
        <v>122</v>
      </c>
      <c r="V113" s="287">
        <f t="shared" si="28"/>
        <v>2.1999999999999999E-2</v>
      </c>
      <c r="W113" s="286">
        <v>2.1999999999999999E-2</v>
      </c>
      <c r="X113" s="283" t="str">
        <f t="shared" si="29"/>
        <v/>
      </c>
      <c r="Y113" s="886" t="s">
        <v>122</v>
      </c>
      <c r="Z113" s="283" t="str">
        <f t="shared" si="30"/>
        <v/>
      </c>
      <c r="AA113" s="886" t="s">
        <v>122</v>
      </c>
      <c r="AB113" s="283" t="str">
        <f t="shared" si="31"/>
        <v/>
      </c>
      <c r="AC113" s="886" t="s">
        <v>122</v>
      </c>
      <c r="AD113" s="182">
        <f ca="1">OFFSET(V113,0,1)</f>
        <v>2.1999999999999999E-2</v>
      </c>
      <c r="AE113" s="119" t="s">
        <v>122</v>
      </c>
      <c r="AF113" s="119" t="s">
        <v>122</v>
      </c>
      <c r="AG113" s="1007">
        <f t="shared" ca="1" si="32"/>
        <v>2.1999999999999999E-2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886" t="s">
        <v>122</v>
      </c>
      <c r="H114" s="283" t="str">
        <f t="shared" si="21"/>
        <v/>
      </c>
      <c r="I114" s="886" t="s">
        <v>122</v>
      </c>
      <c r="J114" s="283" t="str">
        <f t="shared" si="22"/>
        <v/>
      </c>
      <c r="K114" s="886" t="s">
        <v>122</v>
      </c>
      <c r="L114" s="283" t="str">
        <f t="shared" si="23"/>
        <v/>
      </c>
      <c r="M114" s="886" t="s">
        <v>122</v>
      </c>
      <c r="N114" s="283" t="str">
        <f t="shared" si="24"/>
        <v/>
      </c>
      <c r="O114" s="886" t="s">
        <v>122</v>
      </c>
      <c r="P114" s="283" t="str">
        <f t="shared" si="25"/>
        <v/>
      </c>
      <c r="Q114" s="886" t="s">
        <v>122</v>
      </c>
      <c r="R114" s="283" t="str">
        <f t="shared" si="26"/>
        <v/>
      </c>
      <c r="S114" s="886" t="s">
        <v>122</v>
      </c>
      <c r="T114" s="283" t="str">
        <f t="shared" si="27"/>
        <v/>
      </c>
      <c r="U114" s="886" t="s">
        <v>122</v>
      </c>
      <c r="V114" s="287">
        <f t="shared" si="28"/>
        <v>3.0000000000000001E-3</v>
      </c>
      <c r="W114" s="286">
        <v>3.0000000000000001E-3</v>
      </c>
      <c r="X114" s="283" t="str">
        <f t="shared" si="29"/>
        <v/>
      </c>
      <c r="Y114" s="886" t="s">
        <v>122</v>
      </c>
      <c r="Z114" s="283" t="str">
        <f t="shared" si="30"/>
        <v/>
      </c>
      <c r="AA114" s="886" t="s">
        <v>122</v>
      </c>
      <c r="AB114" s="283" t="str">
        <f t="shared" si="31"/>
        <v/>
      </c>
      <c r="AC114" s="886" t="s">
        <v>122</v>
      </c>
      <c r="AD114" s="182">
        <f t="shared" ref="AD114:AD116" ca="1" si="37">OFFSET(V114,0,1)</f>
        <v>3.0000000000000001E-3</v>
      </c>
      <c r="AE114" s="119" t="s">
        <v>122</v>
      </c>
      <c r="AF114" s="119" t="s">
        <v>122</v>
      </c>
      <c r="AG114" s="1007">
        <f t="shared" ca="1" si="32"/>
        <v>3.0000000000000001E-3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886" t="s">
        <v>122</v>
      </c>
      <c r="H115" s="283" t="str">
        <f t="shared" si="21"/>
        <v/>
      </c>
      <c r="I115" s="886" t="s">
        <v>122</v>
      </c>
      <c r="J115" s="283" t="str">
        <f t="shared" si="22"/>
        <v/>
      </c>
      <c r="K115" s="886" t="s">
        <v>122</v>
      </c>
      <c r="L115" s="283" t="str">
        <f t="shared" si="23"/>
        <v/>
      </c>
      <c r="M115" s="886" t="s">
        <v>122</v>
      </c>
      <c r="N115" s="283" t="str">
        <f t="shared" si="24"/>
        <v/>
      </c>
      <c r="O115" s="886" t="s">
        <v>122</v>
      </c>
      <c r="P115" s="283" t="str">
        <f t="shared" si="25"/>
        <v/>
      </c>
      <c r="Q115" s="886" t="s">
        <v>122</v>
      </c>
      <c r="R115" s="283" t="str">
        <f t="shared" si="26"/>
        <v/>
      </c>
      <c r="S115" s="886" t="s">
        <v>122</v>
      </c>
      <c r="T115" s="283" t="str">
        <f t="shared" si="27"/>
        <v/>
      </c>
      <c r="U115" s="886" t="s">
        <v>122</v>
      </c>
      <c r="V115" s="287">
        <f t="shared" si="28"/>
        <v>0.01</v>
      </c>
      <c r="W115" s="286">
        <v>0.01</v>
      </c>
      <c r="X115" s="283" t="str">
        <f t="shared" si="29"/>
        <v/>
      </c>
      <c r="Y115" s="886" t="s">
        <v>122</v>
      </c>
      <c r="Z115" s="283" t="str">
        <f t="shared" si="30"/>
        <v/>
      </c>
      <c r="AA115" s="886" t="s">
        <v>122</v>
      </c>
      <c r="AB115" s="283" t="str">
        <f t="shared" si="31"/>
        <v/>
      </c>
      <c r="AC115" s="886" t="s">
        <v>122</v>
      </c>
      <c r="AD115" s="182">
        <f t="shared" ca="1" si="37"/>
        <v>0.01</v>
      </c>
      <c r="AE115" s="119" t="s">
        <v>122</v>
      </c>
      <c r="AF115" s="119" t="s">
        <v>122</v>
      </c>
      <c r="AG115" s="1007">
        <f t="shared" ca="1" si="32"/>
        <v>0.01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886" t="s">
        <v>122</v>
      </c>
      <c r="H116" s="283" t="str">
        <f t="shared" si="21"/>
        <v/>
      </c>
      <c r="I116" s="886" t="s">
        <v>122</v>
      </c>
      <c r="J116" s="283" t="str">
        <f t="shared" si="22"/>
        <v/>
      </c>
      <c r="K116" s="886" t="s">
        <v>122</v>
      </c>
      <c r="L116" s="283" t="str">
        <f t="shared" si="23"/>
        <v/>
      </c>
      <c r="M116" s="886" t="s">
        <v>122</v>
      </c>
      <c r="N116" s="283" t="str">
        <f t="shared" si="24"/>
        <v/>
      </c>
      <c r="O116" s="886" t="s">
        <v>122</v>
      </c>
      <c r="P116" s="283" t="str">
        <f t="shared" si="25"/>
        <v/>
      </c>
      <c r="Q116" s="886" t="s">
        <v>122</v>
      </c>
      <c r="R116" s="283" t="str">
        <f t="shared" si="26"/>
        <v/>
      </c>
      <c r="S116" s="886" t="s">
        <v>122</v>
      </c>
      <c r="T116" s="283" t="str">
        <f t="shared" si="27"/>
        <v/>
      </c>
      <c r="U116" s="8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886" t="s">
        <v>122</v>
      </c>
      <c r="Z116" s="283" t="str">
        <f t="shared" si="30"/>
        <v/>
      </c>
      <c r="AA116" s="886" t="s">
        <v>122</v>
      </c>
      <c r="AB116" s="283" t="str">
        <f t="shared" si="31"/>
        <v/>
      </c>
      <c r="AC116" s="886" t="s">
        <v>122</v>
      </c>
      <c r="AD116" s="182" t="str">
        <f t="shared" ca="1" si="37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I90:AJ90"/>
    <mergeCell ref="AK90:AL90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411" priority="205" rank="1"/>
    <cfRule type="top10" dxfId="410" priority="206" bottom="1" rank="1"/>
  </conditionalFormatting>
  <conditionalFormatting sqref="F12 H12 J12 L12 N12 P12 R12 T12 V12 X12 Z12 AB12">
    <cfRule type="top10" dxfId="409" priority="203" rank="1"/>
    <cfRule type="top10" dxfId="408" priority="204" bottom="1" rank="1"/>
  </conditionalFormatting>
  <conditionalFormatting sqref="F13 H13 J13 L13 N13 P13 R13 T13 V13 X13 Z13 AB13">
    <cfRule type="top10" dxfId="407" priority="201" rank="1"/>
    <cfRule type="top10" dxfId="406" priority="202" bottom="1" rank="1"/>
  </conditionalFormatting>
  <conditionalFormatting sqref="F14 H14 J14 L14 N14 P14 R14 T14 V14 X14 Z14 AB14">
    <cfRule type="top10" dxfId="405" priority="199" rank="1"/>
    <cfRule type="top10" dxfId="404" priority="200" bottom="1" rank="1"/>
  </conditionalFormatting>
  <conditionalFormatting sqref="F15 H15 J15 L15 N15 P15 R15 T15 V15 X15 Z15 AB15">
    <cfRule type="top10" dxfId="403" priority="197" rank="1"/>
    <cfRule type="top10" dxfId="402" priority="198" bottom="1" rank="1"/>
  </conditionalFormatting>
  <conditionalFormatting sqref="F16 H16 J16 L16 N16 P16 R16 T16 V16 X16 Z16 AB16">
    <cfRule type="top10" dxfId="401" priority="195" rank="1"/>
    <cfRule type="top10" dxfId="400" priority="196" bottom="1" rank="1"/>
  </conditionalFormatting>
  <conditionalFormatting sqref="F17 H17 J17 L17 N17 P17 R17 T17 V17 X17 Z17 AB17">
    <cfRule type="top10" dxfId="399" priority="193" rank="1"/>
    <cfRule type="top10" dxfId="398" priority="194" bottom="1" rank="1"/>
  </conditionalFormatting>
  <conditionalFormatting sqref="F18 H18 J18 L18 N18 P18 R18 T18 V18 X18 Z18 AB18">
    <cfRule type="top10" dxfId="397" priority="191" rank="1"/>
    <cfRule type="top10" dxfId="396" priority="192" bottom="1" rank="1"/>
  </conditionalFormatting>
  <conditionalFormatting sqref="F19 H19 J19 L19 N19 P19 R19 T19 V19 X19 Z19 AB19">
    <cfRule type="top10" dxfId="395" priority="189" rank="1"/>
    <cfRule type="top10" dxfId="394" priority="190" bottom="1" rank="1"/>
  </conditionalFormatting>
  <conditionalFormatting sqref="F20 H20 J20 L20 N20 P20 R20 T20 V20 X20 Z20 AB20">
    <cfRule type="top10" dxfId="393" priority="187" rank="1"/>
    <cfRule type="top10" dxfId="392" priority="188" bottom="1" rank="1"/>
  </conditionalFormatting>
  <conditionalFormatting sqref="F21 H21 J21 L21 N21 P21 R21 T21 V21 X21 Z21 AB21">
    <cfRule type="top10" dxfId="391" priority="185" rank="1"/>
    <cfRule type="top10" dxfId="390" priority="186" bottom="1" rank="1"/>
  </conditionalFormatting>
  <conditionalFormatting sqref="F22 H22 J22 L22 N22 P22 R22 T22 V22 X22 Z22 AB22">
    <cfRule type="top10" dxfId="389" priority="183" rank="1"/>
    <cfRule type="top10" dxfId="388" priority="184" bottom="1" rank="1"/>
  </conditionalFormatting>
  <conditionalFormatting sqref="F23 H23 J23 L23 N23 P23 R23 T23 V23 X23 Z23 AB23">
    <cfRule type="top10" dxfId="387" priority="181" rank="1"/>
    <cfRule type="top10" dxfId="386" priority="182" bottom="1" rank="1"/>
  </conditionalFormatting>
  <conditionalFormatting sqref="F24 H24 J24 L24 N24 P24 R24 T24 V24 X24 Z24 AB24">
    <cfRule type="top10" dxfId="385" priority="179" rank="1"/>
    <cfRule type="top10" dxfId="384" priority="180" bottom="1" rank="1"/>
  </conditionalFormatting>
  <conditionalFormatting sqref="F25 H25 J25 L25 N25 P25 R25 T25 V25 X25 Z25 AB25">
    <cfRule type="top10" dxfId="383" priority="177" rank="1"/>
    <cfRule type="top10" dxfId="382" priority="178" bottom="1" rank="1"/>
  </conditionalFormatting>
  <conditionalFormatting sqref="F26 H26 J26 L26 N26 P26 R26 T26 V26 X26 Z26 AB26">
    <cfRule type="top10" dxfId="381" priority="175" rank="1"/>
    <cfRule type="top10" dxfId="380" priority="176" bottom="1" rank="1"/>
  </conditionalFormatting>
  <conditionalFormatting sqref="F27 H27 J27 L27 N27 P27 R27 T27 V27 X27 Z27 AB27">
    <cfRule type="top10" dxfId="379" priority="173" rank="1"/>
    <cfRule type="top10" dxfId="378" priority="174" bottom="1" rank="1"/>
  </conditionalFormatting>
  <conditionalFormatting sqref="F28 H28 J28 L28 N28 P28 R28 T28 V28 X28 Z28 AB28">
    <cfRule type="top10" dxfId="377" priority="171" rank="1"/>
    <cfRule type="top10" dxfId="376" priority="172" bottom="1" rank="1"/>
  </conditionalFormatting>
  <conditionalFormatting sqref="F29 H29 J29 L29 N29 P29 R29 T29 V29 X29 Z29 AB29">
    <cfRule type="top10" dxfId="375" priority="169" rank="1"/>
    <cfRule type="top10" dxfId="374" priority="170" bottom="1" rank="1"/>
  </conditionalFormatting>
  <conditionalFormatting sqref="F30 H30 J30 L30 N30 P30 R30 T30 V30 X30 Z30 AB30">
    <cfRule type="top10" dxfId="373" priority="167" rank="1"/>
    <cfRule type="top10" dxfId="372" priority="168" bottom="1" rank="1"/>
  </conditionalFormatting>
  <conditionalFormatting sqref="F31 H31 J31 L31 N31 P31 R31 T31 V31 X31 Z31 AB31">
    <cfRule type="top10" dxfId="371" priority="165" rank="1"/>
    <cfRule type="top10" dxfId="370" priority="166" bottom="1" rank="1"/>
  </conditionalFormatting>
  <conditionalFormatting sqref="F32 H32 J32 L32 N32 P32 R32 T32 V32 X32 Z32 AB32">
    <cfRule type="top10" dxfId="369" priority="163" rank="1"/>
    <cfRule type="top10" dxfId="368" priority="164" bottom="1" rank="1"/>
  </conditionalFormatting>
  <conditionalFormatting sqref="F33 H33 J33 L33 N33 P33 R33 T33 V33 X33 Z33 AB33">
    <cfRule type="top10" dxfId="367" priority="161" rank="1"/>
    <cfRule type="top10" dxfId="366" priority="162" bottom="1" rank="1"/>
  </conditionalFormatting>
  <conditionalFormatting sqref="F34 H34 J34 L34 N34 P34 R34 T34 V34 X34 Z34 AB34">
    <cfRule type="top10" dxfId="365" priority="159" rank="1"/>
    <cfRule type="top10" dxfId="364" priority="160" bottom="1" rank="1"/>
  </conditionalFormatting>
  <conditionalFormatting sqref="F35 H35 J35 L35 N35 P35 R35 T35 V35 X35 Z35 AB35">
    <cfRule type="top10" dxfId="363" priority="157" rank="1"/>
    <cfRule type="top10" dxfId="362" priority="158" bottom="1" rank="1"/>
  </conditionalFormatting>
  <conditionalFormatting sqref="F36 H36 J36 L36 N36 P36 R36 T36 V36 X36 Z36 AB36">
    <cfRule type="top10" dxfId="361" priority="155" rank="1"/>
    <cfRule type="top10" dxfId="360" priority="156" bottom="1" rank="1"/>
  </conditionalFormatting>
  <conditionalFormatting sqref="F37 H37 J37 L37 N37 P37 R37 T37 V37 X37 Z37 AB37">
    <cfRule type="top10" dxfId="359" priority="153" rank="1"/>
    <cfRule type="top10" dxfId="358" priority="154" bottom="1" rank="1"/>
  </conditionalFormatting>
  <conditionalFormatting sqref="F38 H38 J38 L38 N38 P38 R38 T38 V38 X38 Z38 AB38">
    <cfRule type="top10" dxfId="357" priority="151" rank="1"/>
    <cfRule type="top10" dxfId="356" priority="152" bottom="1" rank="1"/>
  </conditionalFormatting>
  <conditionalFormatting sqref="F39 H39 J39 L39 N39 P39 R39 T39 V39 X39 Z39 AB39">
    <cfRule type="top10" dxfId="355" priority="149" rank="1"/>
    <cfRule type="top10" dxfId="354" priority="150" bottom="1" rank="1"/>
  </conditionalFormatting>
  <conditionalFormatting sqref="F40 H40 J40 L40 N40 P40 R40 T40 V40 X40 Z40 AB40">
    <cfRule type="top10" dxfId="353" priority="147" rank="1"/>
    <cfRule type="top10" dxfId="352" priority="148" bottom="1" rank="1"/>
  </conditionalFormatting>
  <conditionalFormatting sqref="F41 H41 J41 L41 N41 P41 R41 T41 V41 X41 Z41 AB41">
    <cfRule type="top10" dxfId="351" priority="145" rank="1"/>
    <cfRule type="top10" dxfId="350" priority="146" bottom="1" rank="1"/>
  </conditionalFormatting>
  <conditionalFormatting sqref="F42 H42 J42 L42 N42 P42 R42 T42 V42 X42 Z42 AB42">
    <cfRule type="top10" dxfId="349" priority="143" rank="1"/>
    <cfRule type="top10" dxfId="348" priority="144" bottom="1" rank="1"/>
  </conditionalFormatting>
  <conditionalFormatting sqref="F43 H43 J43 L43 N43 P43 R43 T43 V43 X43 Z43 AB43">
    <cfRule type="top10" dxfId="347" priority="141" rank="1"/>
    <cfRule type="top10" dxfId="346" priority="142" bottom="1" rank="1"/>
  </conditionalFormatting>
  <conditionalFormatting sqref="F44 H44 J44 L44 N44 P44 R44 T44 V44 X44 Z44 AB44">
    <cfRule type="top10" dxfId="345" priority="139" rank="1"/>
    <cfRule type="top10" dxfId="344" priority="140" bottom="1" rank="1"/>
  </conditionalFormatting>
  <conditionalFormatting sqref="F45 H45 J45 L45 N45 P45 R45 T45 V45 X45 Z45 AB45">
    <cfRule type="top10" dxfId="343" priority="137" rank="1"/>
    <cfRule type="top10" dxfId="342" priority="138" bottom="1" rank="1"/>
  </conditionalFormatting>
  <conditionalFormatting sqref="F46 H46 J46 L46 N46 P46 R46 T46 V46 X46 Z46 AB46">
    <cfRule type="top10" dxfId="341" priority="135" rank="1"/>
    <cfRule type="top10" dxfId="340" priority="136" bottom="1" rank="1"/>
  </conditionalFormatting>
  <conditionalFormatting sqref="F47 H47 J47 L47 N47 P47 R47 T47 V47 X47 Z47 AB47">
    <cfRule type="top10" dxfId="339" priority="133" rank="1"/>
    <cfRule type="top10" dxfId="338" priority="134" bottom="1" rank="1"/>
  </conditionalFormatting>
  <conditionalFormatting sqref="F48 H48 J48 L48 N48 P48 R48 T48 V48 X48 Z48 AB48">
    <cfRule type="top10" dxfId="337" priority="131" rank="1"/>
    <cfRule type="top10" dxfId="336" priority="132" bottom="1" rank="1"/>
  </conditionalFormatting>
  <conditionalFormatting sqref="F49 H49 J49 L49 N49 P49 R49 T49 V49 X49 Z49 AB49">
    <cfRule type="top10" dxfId="335" priority="129" rank="1"/>
    <cfRule type="top10" dxfId="334" priority="130" bottom="1" rank="1"/>
  </conditionalFormatting>
  <conditionalFormatting sqref="F50 H50 J50 L50 N50 P50 R50 T50 V50 X50 Z50 AB50">
    <cfRule type="top10" dxfId="333" priority="127" rank="1"/>
    <cfRule type="top10" dxfId="332" priority="128" bottom="1" rank="1"/>
  </conditionalFormatting>
  <conditionalFormatting sqref="F51 H51 J51 L51 N51 P51 R51 T51 V51 X51 Z51 AB51">
    <cfRule type="top10" dxfId="331" priority="125" rank="1"/>
    <cfRule type="top10" dxfId="330" priority="126" bottom="1" rank="1"/>
  </conditionalFormatting>
  <conditionalFormatting sqref="F52 H52 J52 L52 N52 P52 R52 T52 V52 X52 Z52 AB52">
    <cfRule type="top10" dxfId="329" priority="123" rank="1"/>
    <cfRule type="top10" dxfId="328" priority="124" bottom="1" rank="1"/>
  </conditionalFormatting>
  <conditionalFormatting sqref="F53 H53 J53 L53 N53 P53 R53 T53 V53 X53 Z53 AB53">
    <cfRule type="top10" dxfId="327" priority="121" rank="1"/>
    <cfRule type="top10" dxfId="326" priority="122" bottom="1" rank="1"/>
  </conditionalFormatting>
  <conditionalFormatting sqref="F54 H54 J54 L54 N54 P54 R54 T54 V54 X54 Z54 AB54">
    <cfRule type="top10" dxfId="325" priority="119" rank="1"/>
    <cfRule type="top10" dxfId="324" priority="120" bottom="1" rank="1"/>
  </conditionalFormatting>
  <conditionalFormatting sqref="F55 H55 J55 L55 N55 P55 R55 T55 V55 X55 Z55 AB55">
    <cfRule type="top10" dxfId="323" priority="117" rank="1"/>
    <cfRule type="top10" dxfId="322" priority="118" bottom="1" rank="1"/>
  </conditionalFormatting>
  <conditionalFormatting sqref="F56 H56 J56 L56 N56 P56 R56 T56 V56 X56 Z56 AB56">
    <cfRule type="top10" dxfId="321" priority="115" rank="1"/>
    <cfRule type="top10" dxfId="320" priority="116" bottom="1" rank="1"/>
  </conditionalFormatting>
  <conditionalFormatting sqref="F57 H57 J57 L57 N57 P57 R57 T57 V57 X57 Z57 AB57">
    <cfRule type="top10" dxfId="319" priority="113" rank="1"/>
    <cfRule type="top10" dxfId="318" priority="114" bottom="1" rank="1"/>
  </conditionalFormatting>
  <conditionalFormatting sqref="F58 H58 J58 L58 N58 P58 R58 T58 V58 X58 Z58 AB58">
    <cfRule type="top10" dxfId="317" priority="111" rank="1"/>
    <cfRule type="top10" dxfId="316" priority="112" bottom="1" rank="1"/>
  </conditionalFormatting>
  <conditionalFormatting sqref="F59 H59 J59 L59 N59 P59 R59 T59 V59 X59 Z59 AB59">
    <cfRule type="top10" dxfId="315" priority="109" rank="1"/>
    <cfRule type="top10" dxfId="314" priority="110" bottom="1" rank="1"/>
  </conditionalFormatting>
  <conditionalFormatting sqref="F60 H60 J60 L60 N60 P60 R60 T60 V60 X60 Z60 AB60">
    <cfRule type="top10" dxfId="313" priority="107" rank="1"/>
    <cfRule type="top10" dxfId="312" priority="108" bottom="1" rank="1"/>
  </conditionalFormatting>
  <conditionalFormatting sqref="F61 H61 J61 L61 N61 P61 R61 T61 V61 X61 Z61 AB61">
    <cfRule type="top10" dxfId="311" priority="105" rank="1"/>
    <cfRule type="top10" dxfId="310" priority="106" bottom="1" rank="1"/>
  </conditionalFormatting>
  <conditionalFormatting sqref="F65 H65 J65 L65 N65 P65 R65 T65 V65 X65 Z65 AB65">
    <cfRule type="top10" dxfId="309" priority="103" rank="1"/>
    <cfRule type="top10" dxfId="308" priority="104" bottom="1" rank="1"/>
  </conditionalFormatting>
  <conditionalFormatting sqref="F66 H66 J66 L66 N66 P66 R66 T66 V66 X66 Z66 AB66">
    <cfRule type="top10" dxfId="307" priority="101" rank="1"/>
    <cfRule type="top10" dxfId="306" priority="102" bottom="1" rank="1"/>
  </conditionalFormatting>
  <conditionalFormatting sqref="F67 H67 J67 L67 N67 P67 R67 T67 V67 X67 Z67 AB67">
    <cfRule type="top10" dxfId="305" priority="99" rank="1"/>
    <cfRule type="top10" dxfId="304" priority="100" bottom="1" rank="1"/>
  </conditionalFormatting>
  <conditionalFormatting sqref="F68 H68 J68 L68 N68 P68 R68 T68 V68 X68 Z68 AB68">
    <cfRule type="top10" dxfId="303" priority="97" rank="1"/>
    <cfRule type="top10" dxfId="302" priority="98" bottom="1" rank="1"/>
  </conditionalFormatting>
  <conditionalFormatting sqref="F69 H69 J69 L69 N69 P69 R69 T69 V69 X69 Z69 AB69">
    <cfRule type="top10" dxfId="301" priority="95" rank="1"/>
    <cfRule type="top10" dxfId="300" priority="96" bottom="1" rank="1"/>
  </conditionalFormatting>
  <conditionalFormatting sqref="F70 H70 J70 L70 N70 P70 R70 T70 V70 X70 Z70 AB70">
    <cfRule type="top10" dxfId="299" priority="93" rank="1"/>
    <cfRule type="top10" dxfId="298" priority="94" bottom="1" rank="1"/>
  </conditionalFormatting>
  <conditionalFormatting sqref="F71 H71 J71 L71 N71 P71 R71 T71 V71 X71 Z71 AB71">
    <cfRule type="top10" dxfId="297" priority="91" rank="1"/>
    <cfRule type="top10" dxfId="296" priority="92" bottom="1" rank="1"/>
  </conditionalFormatting>
  <conditionalFormatting sqref="F72 H72 J72 L72 N72 P72 R72 T72 V72 X72 Z72 AB72">
    <cfRule type="top10" dxfId="295" priority="89" rank="1"/>
    <cfRule type="top10" dxfId="294" priority="90" bottom="1" rank="1"/>
  </conditionalFormatting>
  <conditionalFormatting sqref="F73 H73 J73 L73 N73 P73 R73 T73 V73 X73 Z73 AB73">
    <cfRule type="top10" dxfId="293" priority="87" rank="1"/>
    <cfRule type="top10" dxfId="292" priority="88" bottom="1" rank="1"/>
  </conditionalFormatting>
  <conditionalFormatting sqref="F74 H74 J74 L74 N74 P74 R74 T74 V74 X74 Z74 AB74">
    <cfRule type="top10" dxfId="291" priority="85" rank="1"/>
    <cfRule type="top10" dxfId="290" priority="86" bottom="1" rank="1"/>
  </conditionalFormatting>
  <conditionalFormatting sqref="F76 H76 J76 L76 N76 P76 R76 T76 V76 X76 Z76 AB76">
    <cfRule type="top10" dxfId="289" priority="83" rank="1"/>
    <cfRule type="top10" dxfId="288" priority="84" bottom="1" rank="1"/>
  </conditionalFormatting>
  <conditionalFormatting sqref="F75 H75 J75 L75 N75 P75 R75 T75 V75 X75 Z75 AB75">
    <cfRule type="top10" dxfId="287" priority="81" rank="1"/>
    <cfRule type="top10" dxfId="286" priority="82" bottom="1" rank="1"/>
  </conditionalFormatting>
  <conditionalFormatting sqref="F77 H77 J77 L77 N77 P77 R77 T77 V77 X77 Z77 AB77">
    <cfRule type="top10" dxfId="285" priority="79" rank="1"/>
    <cfRule type="top10" dxfId="284" priority="80" bottom="1" rank="1"/>
  </conditionalFormatting>
  <conditionalFormatting sqref="F78 H78 J78 L78 N78 P78 R78 T78 V78 X78 Z78 AB78">
    <cfRule type="top10" dxfId="283" priority="77" rank="1"/>
    <cfRule type="top10" dxfId="282" priority="78" bottom="1" rank="1"/>
  </conditionalFormatting>
  <conditionalFormatting sqref="F79 H79 J79 L79 N79 P79 R79 T79 V79 X79 Z79 AB79">
    <cfRule type="top10" dxfId="281" priority="75" rank="1"/>
    <cfRule type="top10" dxfId="280" priority="76" bottom="1" rank="1"/>
  </conditionalFormatting>
  <conditionalFormatting sqref="F80 H80 J80 L80 N80 P80 R80 T80 V80 X80 Z80 AB80">
    <cfRule type="top10" dxfId="279" priority="73" rank="1"/>
    <cfRule type="top10" dxfId="278" priority="74" bottom="1" rank="1"/>
  </conditionalFormatting>
  <conditionalFormatting sqref="F81 H81 J81 L81 N81 P81 R81 T81 V81 X81 Z81 AB81">
    <cfRule type="top10" dxfId="277" priority="71" rank="1"/>
    <cfRule type="top10" dxfId="276" priority="72" bottom="1" rank="1"/>
  </conditionalFormatting>
  <conditionalFormatting sqref="F82 H82 J82 L82 N82 P82 R82 T82 V82 X82 Z82 AB82">
    <cfRule type="top10" dxfId="275" priority="69" rank="1"/>
    <cfRule type="top10" dxfId="274" priority="70" bottom="1" rank="1"/>
  </conditionalFormatting>
  <conditionalFormatting sqref="F83 H83 J83 L83 N83 P83 R83 T83 V83 X83 Z83 AB83">
    <cfRule type="top10" dxfId="273" priority="67" rank="1"/>
    <cfRule type="top10" dxfId="272" priority="68" bottom="1" rank="1"/>
  </conditionalFormatting>
  <conditionalFormatting sqref="F84 H84 J84 L84 N84 P84 R84 T84 V84 X84 Z84 AB84">
    <cfRule type="top10" dxfId="271" priority="65" rank="1"/>
    <cfRule type="top10" dxfId="270" priority="66" bottom="1" rank="1"/>
  </conditionalFormatting>
  <conditionalFormatting sqref="F85 H85 J85 L85 N85 P85 R85 T85 V85 X85 Z85 AB85">
    <cfRule type="top10" dxfId="269" priority="63" rank="1"/>
    <cfRule type="top10" dxfId="268" priority="64" bottom="1" rank="1"/>
  </conditionalFormatting>
  <conditionalFormatting sqref="F86 H86 J86 L86 N86 P86 R86 T86 V86 X86 Z86 AB86">
    <cfRule type="top10" dxfId="267" priority="61" rank="1"/>
    <cfRule type="top10" dxfId="266" priority="62" bottom="1" rank="1"/>
  </conditionalFormatting>
  <conditionalFormatting sqref="F87 H87 J87 L87 N87 P87 R87 T87 V87 X87 Z87 AB87">
    <cfRule type="top10" dxfId="265" priority="59" rank="1"/>
    <cfRule type="top10" dxfId="264" priority="60" bottom="1" rank="1"/>
  </conditionalFormatting>
  <conditionalFormatting sqref="F88 H88 J88 L88 N88 P88 R88 T88 V88 X88 Z88 AB88">
    <cfRule type="top10" dxfId="263" priority="57" rank="1"/>
    <cfRule type="top10" dxfId="262" priority="58" bottom="1" rank="1"/>
  </conditionalFormatting>
  <conditionalFormatting sqref="F89 H89 J89 L89 N89 P89 R89 T89 V89 X89 Z89 AB89">
    <cfRule type="top10" dxfId="261" priority="55" rank="1"/>
    <cfRule type="top10" dxfId="260" priority="56" bottom="1" rank="1"/>
  </conditionalFormatting>
  <conditionalFormatting sqref="F90 H90 J90 L90 N90 P90 R90 T90 V90 X90 Z90 AB90">
    <cfRule type="top10" dxfId="259" priority="53" rank="1"/>
    <cfRule type="top10" dxfId="258" priority="54" bottom="1" rank="1"/>
  </conditionalFormatting>
  <conditionalFormatting sqref="F91 H91 J91 L91 N91 P91 R91 T91 V91 X91 Z91 AB91">
    <cfRule type="top10" dxfId="257" priority="51" rank="1"/>
    <cfRule type="top10" dxfId="256" priority="52" bottom="1" rank="1"/>
  </conditionalFormatting>
  <conditionalFormatting sqref="F92 H92 J92 L92 N92 P92 R92 T92 V92 X92 Z92 AB92">
    <cfRule type="top10" dxfId="255" priority="49" rank="1"/>
    <cfRule type="top10" dxfId="254" priority="50" bottom="1" rank="1"/>
  </conditionalFormatting>
  <conditionalFormatting sqref="F93 H93 J93 L93 N93 P93 R93 T93 V93 X93 Z93 AB93">
    <cfRule type="top10" dxfId="253" priority="47" rank="1"/>
    <cfRule type="top10" dxfId="252" priority="48" bottom="1" rank="1"/>
  </conditionalFormatting>
  <conditionalFormatting sqref="F94 H94 J94 L94 N94 P94 R94 T94 V94 X94 Z94 AB94">
    <cfRule type="top10" dxfId="251" priority="45" rank="1"/>
    <cfRule type="top10" dxfId="250" priority="46" bottom="1" rank="1"/>
  </conditionalFormatting>
  <conditionalFormatting sqref="F95 H95 J95 L95 N95 P95 R95 T95 V95 X95 Z95 AB95">
    <cfRule type="top10" dxfId="249" priority="43" rank="1"/>
    <cfRule type="top10" dxfId="248" priority="44" bottom="1" rank="1"/>
  </conditionalFormatting>
  <conditionalFormatting sqref="F96 H96 J96 L96 N96 P96 R96 T96 V96 X96 Z96 AB96">
    <cfRule type="top10" dxfId="247" priority="41" rank="1"/>
    <cfRule type="top10" dxfId="246" priority="42" bottom="1" rank="1"/>
  </conditionalFormatting>
  <conditionalFormatting sqref="F97 H97 J97 L97 N97 P97 R97 T97 V97 X97 Z97 AB97">
    <cfRule type="top10" dxfId="245" priority="39" rank="1"/>
    <cfRule type="top10" dxfId="244" priority="40" bottom="1" rank="1"/>
  </conditionalFormatting>
  <conditionalFormatting sqref="F98 H98 J98 L98 N98 P98 R98 T98 V98 X98 Z98 AB98">
    <cfRule type="top10" dxfId="243" priority="37" rank="1"/>
    <cfRule type="top10" dxfId="242" priority="38" bottom="1" rank="1"/>
  </conditionalFormatting>
  <conditionalFormatting sqref="F99 H99 J99 L99 N99 P99 R99 T99 V99 X99 Z99 AB99">
    <cfRule type="top10" dxfId="241" priority="35" rank="1"/>
    <cfRule type="top10" dxfId="240" priority="36" bottom="1" rank="1"/>
  </conditionalFormatting>
  <conditionalFormatting sqref="F100 H100 J100 L100 N100 P100 R100 T100 V100 X100 Z100 AB100">
    <cfRule type="top10" dxfId="239" priority="33" rank="1"/>
    <cfRule type="top10" dxfId="238" priority="34" bottom="1" rank="1"/>
  </conditionalFormatting>
  <conditionalFormatting sqref="F101 H101 J101 L101 N101 P101 R101 T101 V101 X101 Z101 AB101">
    <cfRule type="top10" dxfId="237" priority="31" rank="1"/>
    <cfRule type="top10" dxfId="236" priority="32" bottom="1" rank="1"/>
  </conditionalFormatting>
  <conditionalFormatting sqref="F102 H102 J102 L102 N102 P102 R102 T102 V102 X102 Z102 AB102">
    <cfRule type="top10" dxfId="235" priority="29" rank="1"/>
    <cfRule type="top10" dxfId="234" priority="30" bottom="1" rank="1"/>
  </conditionalFormatting>
  <conditionalFormatting sqref="F103 H103 J103 L103 N103 P103 R103 T103 V103 X103 Z103 AB103">
    <cfRule type="top10" dxfId="233" priority="27" rank="1"/>
    <cfRule type="top10" dxfId="232" priority="28" bottom="1" rank="1"/>
  </conditionalFormatting>
  <conditionalFormatting sqref="F104 H104 J104 L104 N104 P104 R104 T104 V104 X104 Z104 AB104">
    <cfRule type="top10" dxfId="231" priority="25" rank="1"/>
    <cfRule type="top10" dxfId="230" priority="26" bottom="1" rank="1"/>
  </conditionalFormatting>
  <conditionalFormatting sqref="F105 H105 J105 L105 N105 P105 R105 T105 V105 X105 Z105 AB105">
    <cfRule type="top10" dxfId="229" priority="23" rank="1"/>
    <cfRule type="top10" dxfId="228" priority="24" bottom="1" rank="1"/>
  </conditionalFormatting>
  <conditionalFormatting sqref="F106 H106 J106 L106 N106 P106 R106 T106 V106 X106 Z106 AB106">
    <cfRule type="top10" dxfId="227" priority="21" rank="1"/>
    <cfRule type="top10" dxfId="226" priority="22" bottom="1" rank="1"/>
  </conditionalFormatting>
  <conditionalFormatting sqref="F107 H107 J107 L107 N107 P107 R107 T107 V107 X107 Z107 AB107">
    <cfRule type="top10" dxfId="225" priority="19" rank="1"/>
    <cfRule type="top10" dxfId="224" priority="20" bottom="1" rank="1"/>
  </conditionalFormatting>
  <conditionalFormatting sqref="F108 H108 J108 L108 N108 P108 R108 T108 V108 X108 Z108 AB108">
    <cfRule type="top10" dxfId="223" priority="17" rank="1"/>
    <cfRule type="top10" dxfId="222" priority="18" bottom="1" rank="1"/>
  </conditionalFormatting>
  <conditionalFormatting sqref="F109 H109 J109 L109 N109 P109 R109 T109 V109 X109 Z109 AB109">
    <cfRule type="top10" dxfId="221" priority="15" rank="1"/>
    <cfRule type="top10" dxfId="220" priority="16" bottom="1" rank="1"/>
  </conditionalFormatting>
  <conditionalFormatting sqref="F110 H110 J110 L110 N110 P110 R110 T110 V110 X110 Z110 AB110">
    <cfRule type="top10" dxfId="219" priority="13" rank="1"/>
    <cfRule type="top10" dxfId="218" priority="14" bottom="1" rank="1"/>
  </conditionalFormatting>
  <conditionalFormatting sqref="F111 H111 J111 L111 N111 P111 R111 T111 V111 X111 Z111 AB111">
    <cfRule type="top10" dxfId="217" priority="11" rank="1"/>
    <cfRule type="top10" dxfId="216" priority="12" bottom="1" rank="1"/>
  </conditionalFormatting>
  <conditionalFormatting sqref="F112 H112 J112 L112 N112 P112 R112 T112 V112 X112 Z112 AB112">
    <cfRule type="top10" dxfId="215" priority="9" rank="1"/>
    <cfRule type="top10" dxfId="214" priority="10" bottom="1" rank="1"/>
  </conditionalFormatting>
  <conditionalFormatting sqref="F113 H113 J113 L113 N113 P113 R113 T113 V113 X113 Z113 AB113">
    <cfRule type="top10" dxfId="213" priority="7" rank="1"/>
    <cfRule type="top10" dxfId="212" priority="8" bottom="1" rank="1"/>
  </conditionalFormatting>
  <conditionalFormatting sqref="F114 H114 J114 L114 N114 P114 R114 T114 V114 X114 Z114 AB114">
    <cfRule type="top10" dxfId="211" priority="5" rank="1"/>
    <cfRule type="top10" dxfId="210" priority="6" bottom="1" rank="1"/>
  </conditionalFormatting>
  <conditionalFormatting sqref="F115 H115 J115 L115 N115 P115 R115 T115 V115 X115 Z115 AB115">
    <cfRule type="top10" dxfId="209" priority="3" rank="1"/>
    <cfRule type="top10" dxfId="208" priority="4" bottom="1" rank="1"/>
  </conditionalFormatting>
  <conditionalFormatting sqref="F116 H116 J116 L116 N116 P116 R116 T116 V116 X116 Z116 AB116">
    <cfRule type="top10" dxfId="207" priority="1" rank="1"/>
    <cfRule type="top10" dxfId="206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1753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43565</v>
      </c>
      <c r="H3" s="127" t="s">
        <v>151</v>
      </c>
      <c r="I3" s="79">
        <v>43593</v>
      </c>
      <c r="J3" s="127" t="s">
        <v>151</v>
      </c>
      <c r="K3" s="79">
        <v>43628</v>
      </c>
      <c r="L3" s="127" t="s">
        <v>151</v>
      </c>
      <c r="M3" s="79">
        <v>43649</v>
      </c>
      <c r="N3" s="127" t="s">
        <v>151</v>
      </c>
      <c r="O3" s="79">
        <v>43683</v>
      </c>
      <c r="P3" s="127" t="s">
        <v>151</v>
      </c>
      <c r="Q3" s="79">
        <v>43711</v>
      </c>
      <c r="R3" s="127" t="s">
        <v>151</v>
      </c>
      <c r="S3" s="80">
        <v>43741</v>
      </c>
      <c r="T3" s="127" t="s">
        <v>151</v>
      </c>
      <c r="U3" s="80">
        <v>43775</v>
      </c>
      <c r="V3" s="127" t="s">
        <v>151</v>
      </c>
      <c r="W3" s="80">
        <v>43803</v>
      </c>
      <c r="X3" s="127" t="s">
        <v>151</v>
      </c>
      <c r="Y3" s="80">
        <v>43838</v>
      </c>
      <c r="Z3" s="127" t="s">
        <v>151</v>
      </c>
      <c r="AA3" s="80">
        <v>43866</v>
      </c>
      <c r="AB3" s="127" t="s">
        <v>151</v>
      </c>
      <c r="AC3" s="80">
        <v>43894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560</v>
      </c>
      <c r="AJ5" s="1005"/>
      <c r="AK5" s="1006" t="s">
        <v>560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103" t="s">
        <v>560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182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1" t="s">
        <v>9</v>
      </c>
      <c r="B11" s="325">
        <v>1</v>
      </c>
      <c r="C11" s="39"/>
      <c r="D11" s="934" t="s">
        <v>10</v>
      </c>
      <c r="E11" s="935" t="s">
        <v>205</v>
      </c>
      <c r="F11" s="879">
        <f>IFERROR(LOOKUP(10^10,RIGHT(G11,COLUMN(11:11))*1),"")</f>
        <v>120</v>
      </c>
      <c r="G11" s="332">
        <v>120</v>
      </c>
      <c r="H11" s="878">
        <f>IFERROR(LOOKUP(10^10,RIGHT(I11,COLUMN(11:11))*1),"")</f>
        <v>98</v>
      </c>
      <c r="I11" s="332">
        <v>98</v>
      </c>
      <c r="J11" s="879">
        <f>IFERROR(LOOKUP(10^10,RIGHT(K11,COLUMN(11:11))*1),"")</f>
        <v>380</v>
      </c>
      <c r="K11" s="880">
        <v>380</v>
      </c>
      <c r="L11" s="879">
        <f>IFERROR(LOOKUP(10^10,RIGHT(M11,COLUMN(11:11))*1),"")</f>
        <v>630</v>
      </c>
      <c r="M11" s="880">
        <v>630</v>
      </c>
      <c r="N11" s="881">
        <f>IFERROR(LOOKUP(10^10,RIGHT(O11,COLUMN(11:11))*1),"")</f>
        <v>3200</v>
      </c>
      <c r="O11" s="880">
        <v>3200</v>
      </c>
      <c r="P11" s="879">
        <f>IFERROR(LOOKUP(10^10,RIGHT(Q11,COLUMN(11:11))*1),"")</f>
        <v>160</v>
      </c>
      <c r="Q11" s="880">
        <v>160</v>
      </c>
      <c r="R11" s="879">
        <f>IFERROR(LOOKUP(10^10,RIGHT(S11,COLUMN(11:11))*1),"")</f>
        <v>530</v>
      </c>
      <c r="S11" s="882">
        <v>530</v>
      </c>
      <c r="T11" s="879">
        <f>IFERROR(LOOKUP(10^10,RIGHT(U11,COLUMN(11:11))*1),"")</f>
        <v>1200</v>
      </c>
      <c r="U11" s="882">
        <v>1200</v>
      </c>
      <c r="V11" s="879">
        <f>IFERROR(LOOKUP(10^10,RIGHT(W11,COLUMN(11:11))*1),"")</f>
        <v>3200</v>
      </c>
      <c r="W11" s="882">
        <v>3200</v>
      </c>
      <c r="X11" s="879">
        <f>IFERROR(LOOKUP(10^10,RIGHT(Y11,COLUMN(11:11))*1),"")</f>
        <v>450</v>
      </c>
      <c r="Y11" s="882">
        <v>450</v>
      </c>
      <c r="Z11" s="879">
        <f>IFERROR(LOOKUP(10^10,RIGHT(AA11,COLUMN(11:11))*1),"")</f>
        <v>1300</v>
      </c>
      <c r="AA11" s="882">
        <v>1300</v>
      </c>
      <c r="AB11" s="879">
        <f>IFERROR(LOOKUP(10^10,RIGHT(AC11,COLUMN(11:11))*1),"")</f>
        <v>630</v>
      </c>
      <c r="AC11" s="882">
        <v>630</v>
      </c>
      <c r="AD11" s="93">
        <f ca="1">OFFSET(N11,0,1)</f>
        <v>3200</v>
      </c>
      <c r="AE11" s="94">
        <f ca="1">OFFSET(H11,0,1)</f>
        <v>98</v>
      </c>
      <c r="AF11" s="156">
        <f>AVERAGE(F11:AC11)</f>
        <v>991.5</v>
      </c>
      <c r="AG11" s="1009">
        <f ca="1">AD11</f>
        <v>3200</v>
      </c>
      <c r="AH11" s="1010"/>
      <c r="AI11" s="1011">
        <f ca="1">AE11</f>
        <v>98</v>
      </c>
      <c r="AJ11" s="1010"/>
      <c r="AK11" s="1114">
        <f>AF11</f>
        <v>991.5</v>
      </c>
      <c r="AL11" s="1115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2"/>
      <c r="B12" s="328">
        <v>2</v>
      </c>
      <c r="C12" s="343"/>
      <c r="D12" s="70" t="s">
        <v>219</v>
      </c>
      <c r="E12" s="71" t="s">
        <v>220</v>
      </c>
      <c r="F12" s="879">
        <f>COUNTA(G12)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332" t="s">
        <v>221</v>
      </c>
      <c r="L12" s="879">
        <f>COUNTA(M12)</f>
        <v>1</v>
      </c>
      <c r="M12" s="332" t="s">
        <v>221</v>
      </c>
      <c r="N12" s="879">
        <f>COUNTA(O12)</f>
        <v>1</v>
      </c>
      <c r="O12" s="332" t="s">
        <v>221</v>
      </c>
      <c r="P12" s="879">
        <f>COUNTA(Q12)</f>
        <v>1</v>
      </c>
      <c r="Q12" s="332" t="s">
        <v>221</v>
      </c>
      <c r="R12" s="879">
        <f>COUNTA(S12)</f>
        <v>1</v>
      </c>
      <c r="S12" s="332" t="s">
        <v>221</v>
      </c>
      <c r="T12" s="879">
        <f>COUNTA(U12)</f>
        <v>1</v>
      </c>
      <c r="U12" s="332" t="s">
        <v>221</v>
      </c>
      <c r="V12" s="879">
        <f>COUNTA(W12)</f>
        <v>1</v>
      </c>
      <c r="W12" s="332" t="s">
        <v>221</v>
      </c>
      <c r="X12" s="879">
        <f>COUNTA(Y12)</f>
        <v>1</v>
      </c>
      <c r="Y12" s="332" t="s">
        <v>221</v>
      </c>
      <c r="Z12" s="879">
        <f>COUNTA(AA12)</f>
        <v>1</v>
      </c>
      <c r="AA12" s="332" t="s">
        <v>221</v>
      </c>
      <c r="AB12" s="879">
        <f>COUNTA(AC12)</f>
        <v>1</v>
      </c>
      <c r="AC12" s="332" t="s">
        <v>221</v>
      </c>
      <c r="AD12" s="75" t="s">
        <v>220</v>
      </c>
      <c r="AE12" s="76" t="s">
        <v>122</v>
      </c>
      <c r="AF12" s="76" t="s">
        <v>220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6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6" t="s">
        <v>122</v>
      </c>
      <c r="P13" s="885" t="str">
        <f t="shared" ref="P13:P61" si="6">IFERROR(LOOKUP(10^10,RIGHT(Q13,COLUMN(13:13))*1),"")</f>
        <v/>
      </c>
      <c r="Q13" s="886" t="s">
        <v>122</v>
      </c>
      <c r="R13" s="885" t="str">
        <f t="shared" ref="R13:R61" si="7">IFERROR(LOOKUP(10^10,RIGHT(S13,COLUMN(13:13))*1),"")</f>
        <v/>
      </c>
      <c r="S13" s="886" t="s">
        <v>122</v>
      </c>
      <c r="T13" s="885">
        <f t="shared" ref="T13:T61" si="8">IFERROR(LOOKUP(10^10,RIGHT(U13,COLUMN(13:13))*1),"")</f>
        <v>2.9999999999999997E-4</v>
      </c>
      <c r="U13" s="889" t="s">
        <v>129</v>
      </c>
      <c r="V13" s="885" t="str">
        <f t="shared" ref="V13:V61" si="9">IFERROR(LOOKUP(10^10,RIGHT(W13,COLUMN(13:13))*1),"")</f>
        <v/>
      </c>
      <c r="W13" s="886" t="s">
        <v>122</v>
      </c>
      <c r="X13" s="885" t="str">
        <f t="shared" ref="X13:X61" si="10">IFERROR(LOOKUP(10^10,RIGHT(Y13,COLUMN(13:13))*1),"")</f>
        <v/>
      </c>
      <c r="Y13" s="886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6" t="s">
        <v>122</v>
      </c>
      <c r="AD13" s="162" t="str">
        <f t="shared" ref="AD13:AD20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86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8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86" t="s">
        <v>122</v>
      </c>
      <c r="P14" s="892" t="str">
        <f t="shared" si="6"/>
        <v/>
      </c>
      <c r="Q14" s="886" t="s">
        <v>122</v>
      </c>
      <c r="R14" s="892" t="str">
        <f t="shared" si="7"/>
        <v/>
      </c>
      <c r="S14" s="886" t="s">
        <v>122</v>
      </c>
      <c r="T14" s="892">
        <f t="shared" si="8"/>
        <v>5.0000000000000002E-5</v>
      </c>
      <c r="U14" s="896" t="s">
        <v>130</v>
      </c>
      <c r="V14" s="892" t="str">
        <f t="shared" si="9"/>
        <v/>
      </c>
      <c r="W14" s="886" t="s">
        <v>122</v>
      </c>
      <c r="X14" s="892" t="str">
        <f t="shared" si="10"/>
        <v/>
      </c>
      <c r="Y14" s="88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8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1" t="str">
        <f t="shared" ref="AG14:AG57" ca="1" si="14">AD14</f>
        <v>&lt;0.00005</v>
      </c>
      <c r="AH14" s="1112"/>
      <c r="AI14" s="1113" t="str">
        <f t="shared" ref="AI14:AI61" si="15">AE14</f>
        <v>-</v>
      </c>
      <c r="AJ14" s="1112"/>
      <c r="AK14" s="1113" t="str">
        <f t="shared" ref="AK14:AK61" si="16">AF14</f>
        <v>-</v>
      </c>
      <c r="AL14" s="1112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886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8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886" t="s">
        <v>122</v>
      </c>
      <c r="P15" s="283" t="str">
        <f t="shared" si="6"/>
        <v/>
      </c>
      <c r="Q15" s="886" t="s">
        <v>122</v>
      </c>
      <c r="R15" s="283" t="str">
        <f t="shared" si="7"/>
        <v/>
      </c>
      <c r="S15" s="886" t="s">
        <v>122</v>
      </c>
      <c r="T15" s="283">
        <f t="shared" si="8"/>
        <v>1E-3</v>
      </c>
      <c r="U15" s="286" t="s">
        <v>131</v>
      </c>
      <c r="V15" s="283" t="str">
        <f t="shared" si="9"/>
        <v/>
      </c>
      <c r="W15" s="886" t="s">
        <v>122</v>
      </c>
      <c r="X15" s="283" t="str">
        <f t="shared" si="10"/>
        <v/>
      </c>
      <c r="Y15" s="8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8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886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8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886" t="s">
        <v>122</v>
      </c>
      <c r="P16" s="283" t="str">
        <f t="shared" si="6"/>
        <v/>
      </c>
      <c r="Q16" s="886" t="s">
        <v>122</v>
      </c>
      <c r="R16" s="283" t="str">
        <f t="shared" si="7"/>
        <v/>
      </c>
      <c r="S16" s="886" t="s">
        <v>122</v>
      </c>
      <c r="T16" s="283">
        <f t="shared" si="8"/>
        <v>1E-3</v>
      </c>
      <c r="U16" s="286" t="s">
        <v>131</v>
      </c>
      <c r="V16" s="283" t="str">
        <f t="shared" si="9"/>
        <v/>
      </c>
      <c r="W16" s="886" t="s">
        <v>122</v>
      </c>
      <c r="X16" s="283" t="str">
        <f t="shared" si="10"/>
        <v/>
      </c>
      <c r="Y16" s="8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8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886" t="s">
        <v>122</v>
      </c>
      <c r="H17" s="287">
        <f t="shared" si="2"/>
        <v>1E-3</v>
      </c>
      <c r="I17" s="284">
        <v>1E-3</v>
      </c>
      <c r="J17" s="283" t="str">
        <f t="shared" si="3"/>
        <v/>
      </c>
      <c r="K17" s="886" t="s">
        <v>122</v>
      </c>
      <c r="L17" s="283">
        <f t="shared" si="4"/>
        <v>1E-3</v>
      </c>
      <c r="M17" s="285">
        <v>1E-3</v>
      </c>
      <c r="N17" s="283" t="str">
        <f t="shared" si="5"/>
        <v/>
      </c>
      <c r="O17" s="886" t="s">
        <v>122</v>
      </c>
      <c r="P17" s="283" t="str">
        <f t="shared" si="6"/>
        <v/>
      </c>
      <c r="Q17" s="886" t="s">
        <v>122</v>
      </c>
      <c r="R17" s="283" t="str">
        <f t="shared" si="7"/>
        <v/>
      </c>
      <c r="S17" s="886" t="s">
        <v>122</v>
      </c>
      <c r="T17" s="899">
        <f t="shared" si="8"/>
        <v>1E-3</v>
      </c>
      <c r="U17" s="286" t="s">
        <v>131</v>
      </c>
      <c r="V17" s="283" t="str">
        <f t="shared" si="9"/>
        <v/>
      </c>
      <c r="W17" s="886" t="s">
        <v>122</v>
      </c>
      <c r="X17" s="283" t="str">
        <f t="shared" si="10"/>
        <v/>
      </c>
      <c r="Y17" s="8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886" t="s">
        <v>122</v>
      </c>
      <c r="AD17" s="182">
        <f t="shared" ca="1" si="13"/>
        <v>1E-3</v>
      </c>
      <c r="AE17" s="119" t="str">
        <f ca="1">OFFSET(T17,0,1)</f>
        <v>&lt;0.001</v>
      </c>
      <c r="AF17" s="119">
        <f>AVERAGE(F17:AC17)</f>
        <v>1E-3</v>
      </c>
      <c r="AG17" s="1007">
        <f t="shared" ca="1" si="14"/>
        <v>1E-3</v>
      </c>
      <c r="AH17" s="1008"/>
      <c r="AI17" s="1084" t="str">
        <f t="shared" ca="1" si="15"/>
        <v>&lt;0.001</v>
      </c>
      <c r="AJ17" s="1008"/>
      <c r="AK17" s="1084">
        <f t="shared" si="16"/>
        <v>1E-3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886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8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886" t="s">
        <v>122</v>
      </c>
      <c r="P18" s="283" t="str">
        <f t="shared" si="6"/>
        <v/>
      </c>
      <c r="Q18" s="886" t="s">
        <v>122</v>
      </c>
      <c r="R18" s="283" t="str">
        <f t="shared" si="7"/>
        <v/>
      </c>
      <c r="S18" s="886" t="s">
        <v>122</v>
      </c>
      <c r="T18" s="283">
        <f t="shared" si="8"/>
        <v>5.0000000000000001E-3</v>
      </c>
      <c r="U18" s="286" t="s">
        <v>132</v>
      </c>
      <c r="V18" s="283" t="str">
        <f t="shared" si="9"/>
        <v/>
      </c>
      <c r="W18" s="886" t="s">
        <v>122</v>
      </c>
      <c r="X18" s="283" t="str">
        <f t="shared" si="10"/>
        <v/>
      </c>
      <c r="Y18" s="8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8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886" t="s">
        <v>122</v>
      </c>
      <c r="H19" s="287">
        <f t="shared" si="2"/>
        <v>5.0000000000000001E-3</v>
      </c>
      <c r="I19" s="284">
        <v>5.0000000000000001E-3</v>
      </c>
      <c r="J19" s="283" t="str">
        <f t="shared" si="3"/>
        <v/>
      </c>
      <c r="K19" s="886" t="s">
        <v>122</v>
      </c>
      <c r="L19" s="283">
        <f t="shared" si="4"/>
        <v>5.0000000000000001E-3</v>
      </c>
      <c r="M19" s="285">
        <v>5.0000000000000001E-3</v>
      </c>
      <c r="N19" s="283" t="str">
        <f t="shared" si="5"/>
        <v/>
      </c>
      <c r="O19" s="886" t="s">
        <v>122</v>
      </c>
      <c r="P19" s="283" t="str">
        <f t="shared" si="6"/>
        <v/>
      </c>
      <c r="Q19" s="886" t="s">
        <v>122</v>
      </c>
      <c r="R19" s="283" t="str">
        <f t="shared" si="7"/>
        <v/>
      </c>
      <c r="S19" s="886" t="s">
        <v>122</v>
      </c>
      <c r="T19" s="899">
        <f t="shared" si="8"/>
        <v>4.0000000000000001E-3</v>
      </c>
      <c r="U19" s="286" t="s">
        <v>133</v>
      </c>
      <c r="V19" s="283" t="str">
        <f t="shared" si="9"/>
        <v/>
      </c>
      <c r="W19" s="886" t="s">
        <v>122</v>
      </c>
      <c r="X19" s="283" t="str">
        <f t="shared" si="10"/>
        <v/>
      </c>
      <c r="Y19" s="886" t="s">
        <v>122</v>
      </c>
      <c r="Z19" s="283">
        <f t="shared" si="11"/>
        <v>4.0000000000000001E-3</v>
      </c>
      <c r="AA19" s="286">
        <v>4.0000000000000001E-3</v>
      </c>
      <c r="AB19" s="283" t="str">
        <f t="shared" si="12"/>
        <v/>
      </c>
      <c r="AC19" s="886" t="s">
        <v>122</v>
      </c>
      <c r="AD19" s="182">
        <f t="shared" ca="1" si="13"/>
        <v>5.0000000000000001E-3</v>
      </c>
      <c r="AE19" s="119" t="str">
        <f ca="1">OFFSET(T19,0,1)</f>
        <v>&lt;0.004</v>
      </c>
      <c r="AF19" s="119">
        <f>AVERAGE(F19:AC19)</f>
        <v>4.5714285714285718E-3</v>
      </c>
      <c r="AG19" s="1007">
        <f t="shared" ca="1" si="14"/>
        <v>5.0000000000000001E-3</v>
      </c>
      <c r="AH19" s="1008"/>
      <c r="AI19" s="1084" t="str">
        <f t="shared" ca="1" si="15"/>
        <v>&lt;0.004</v>
      </c>
      <c r="AJ19" s="1008"/>
      <c r="AK19" s="1084">
        <f t="shared" si="16"/>
        <v>4.5714285714285718E-3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886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8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886" t="s">
        <v>122</v>
      </c>
      <c r="P20" s="283" t="str">
        <f t="shared" si="6"/>
        <v/>
      </c>
      <c r="Q20" s="886" t="s">
        <v>122</v>
      </c>
      <c r="R20" s="283" t="str">
        <f t="shared" si="7"/>
        <v/>
      </c>
      <c r="S20" s="886" t="s">
        <v>122</v>
      </c>
      <c r="T20" s="283">
        <f t="shared" si="8"/>
        <v>1E-3</v>
      </c>
      <c r="U20" s="286" t="s">
        <v>131</v>
      </c>
      <c r="V20" s="283" t="str">
        <f t="shared" si="9"/>
        <v/>
      </c>
      <c r="W20" s="886" t="s">
        <v>122</v>
      </c>
      <c r="X20" s="283" t="str">
        <f t="shared" si="10"/>
        <v/>
      </c>
      <c r="Y20" s="8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886" t="s">
        <v>122</v>
      </c>
      <c r="AD20" s="182" t="str">
        <f t="shared" ca="1" si="13"/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886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886" t="s">
        <v>122</v>
      </c>
      <c r="L21" s="230">
        <f t="shared" si="4"/>
        <v>0.4</v>
      </c>
      <c r="M21" s="233" t="s">
        <v>224</v>
      </c>
      <c r="N21" s="230" t="str">
        <f t="shared" si="5"/>
        <v/>
      </c>
      <c r="O21" s="886" t="s">
        <v>122</v>
      </c>
      <c r="P21" s="230" t="str">
        <f t="shared" si="6"/>
        <v/>
      </c>
      <c r="Q21" s="886" t="s">
        <v>122</v>
      </c>
      <c r="R21" s="230" t="str">
        <f t="shared" si="7"/>
        <v/>
      </c>
      <c r="S21" s="886" t="s">
        <v>122</v>
      </c>
      <c r="T21" s="230">
        <f t="shared" si="8"/>
        <v>0.4</v>
      </c>
      <c r="U21" s="234" t="s">
        <v>224</v>
      </c>
      <c r="V21" s="230" t="str">
        <f t="shared" si="9"/>
        <v/>
      </c>
      <c r="W21" s="886" t="s">
        <v>122</v>
      </c>
      <c r="X21" s="230" t="str">
        <f t="shared" si="10"/>
        <v/>
      </c>
      <c r="Y21" s="886" t="s">
        <v>122</v>
      </c>
      <c r="Z21" s="232">
        <f t="shared" si="11"/>
        <v>0.4</v>
      </c>
      <c r="AA21" s="234">
        <v>0.4</v>
      </c>
      <c r="AB21" s="230" t="str">
        <f t="shared" si="12"/>
        <v/>
      </c>
      <c r="AC21" s="886" t="s">
        <v>122</v>
      </c>
      <c r="AD21" s="938">
        <f ca="1">OFFSET(Z21,0,1)</f>
        <v>0.4</v>
      </c>
      <c r="AE21" s="121" t="str">
        <f ca="1">OFFSET(H21,0,1)</f>
        <v>&lt;0.4</v>
      </c>
      <c r="AF21" s="121">
        <f>AVERAGE(F21:AC21)</f>
        <v>0.4</v>
      </c>
      <c r="AG21" s="1085">
        <f t="shared" ca="1" si="14"/>
        <v>0.4</v>
      </c>
      <c r="AH21" s="1086"/>
      <c r="AI21" s="1087" t="str">
        <f t="shared" ca="1" si="15"/>
        <v>&lt;0.4</v>
      </c>
      <c r="AJ21" s="1086"/>
      <c r="AK21" s="1087">
        <f t="shared" si="16"/>
        <v>0.4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886" t="s">
        <v>122</v>
      </c>
      <c r="H22" s="269">
        <f t="shared" si="2"/>
        <v>0.09</v>
      </c>
      <c r="I22" s="268">
        <v>0.09</v>
      </c>
      <c r="J22" s="269" t="str">
        <f t="shared" si="3"/>
        <v/>
      </c>
      <c r="K22" s="886" t="s">
        <v>122</v>
      </c>
      <c r="L22" s="900">
        <f t="shared" si="4"/>
        <v>0.12</v>
      </c>
      <c r="M22" s="270">
        <v>0.12</v>
      </c>
      <c r="N22" s="269" t="str">
        <f t="shared" si="5"/>
        <v/>
      </c>
      <c r="O22" s="886" t="s">
        <v>122</v>
      </c>
      <c r="P22" s="269" t="str">
        <f t="shared" si="6"/>
        <v/>
      </c>
      <c r="Q22" s="886" t="s">
        <v>122</v>
      </c>
      <c r="R22" s="269" t="str">
        <f t="shared" si="7"/>
        <v/>
      </c>
      <c r="S22" s="886" t="s">
        <v>122</v>
      </c>
      <c r="T22" s="269">
        <f t="shared" si="8"/>
        <v>0.09</v>
      </c>
      <c r="U22" s="272">
        <v>0.09</v>
      </c>
      <c r="V22" s="269" t="str">
        <f t="shared" si="9"/>
        <v/>
      </c>
      <c r="W22" s="886" t="s">
        <v>122</v>
      </c>
      <c r="X22" s="269" t="str">
        <f t="shared" si="10"/>
        <v/>
      </c>
      <c r="Y22" s="886" t="s">
        <v>122</v>
      </c>
      <c r="Z22" s="271">
        <f t="shared" si="11"/>
        <v>0.08</v>
      </c>
      <c r="AA22" s="272" t="s">
        <v>135</v>
      </c>
      <c r="AB22" s="269" t="str">
        <f t="shared" si="12"/>
        <v/>
      </c>
      <c r="AC22" s="886" t="s">
        <v>122</v>
      </c>
      <c r="AD22" s="194">
        <f ca="1">OFFSET(L22,0,1)</f>
        <v>0.12</v>
      </c>
      <c r="AE22" s="120" t="str">
        <f ca="1">OFFSET(Z22,0,1)</f>
        <v>&lt;0.08</v>
      </c>
      <c r="AF22" s="120">
        <f>AVERAGE(F22:AC22)</f>
        <v>9.7142857142857128E-2</v>
      </c>
      <c r="AG22" s="1108">
        <f t="shared" ca="1" si="14"/>
        <v>0.12</v>
      </c>
      <c r="AH22" s="1109"/>
      <c r="AI22" s="1110" t="str">
        <f ca="1">AE22</f>
        <v>&lt;0.08</v>
      </c>
      <c r="AJ22" s="1109"/>
      <c r="AK22" s="1110">
        <f t="shared" si="16"/>
        <v>9.7142857142857128E-2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886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886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886" t="s">
        <v>122</v>
      </c>
      <c r="P23" s="230" t="str">
        <f t="shared" si="6"/>
        <v/>
      </c>
      <c r="Q23" s="886" t="s">
        <v>122</v>
      </c>
      <c r="R23" s="230" t="str">
        <f t="shared" si="7"/>
        <v/>
      </c>
      <c r="S23" s="886" t="s">
        <v>122</v>
      </c>
      <c r="T23" s="230">
        <f t="shared" si="8"/>
        <v>0.1</v>
      </c>
      <c r="U23" s="234" t="s">
        <v>136</v>
      </c>
      <c r="V23" s="230" t="str">
        <f t="shared" si="9"/>
        <v/>
      </c>
      <c r="W23" s="886" t="s">
        <v>122</v>
      </c>
      <c r="X23" s="230" t="str">
        <f t="shared" si="10"/>
        <v/>
      </c>
      <c r="Y23" s="886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886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6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6" t="s">
        <v>122</v>
      </c>
      <c r="P24" s="885" t="str">
        <f t="shared" si="6"/>
        <v/>
      </c>
      <c r="Q24" s="886" t="s">
        <v>122</v>
      </c>
      <c r="R24" s="885" t="str">
        <f t="shared" si="7"/>
        <v/>
      </c>
      <c r="S24" s="886" t="s">
        <v>122</v>
      </c>
      <c r="T24" s="885">
        <f t="shared" si="8"/>
        <v>2.0000000000000001E-4</v>
      </c>
      <c r="U24" s="889" t="s">
        <v>137</v>
      </c>
      <c r="V24" s="885" t="str">
        <f t="shared" si="9"/>
        <v/>
      </c>
      <c r="W24" s="886" t="s">
        <v>122</v>
      </c>
      <c r="X24" s="885" t="str">
        <f t="shared" si="10"/>
        <v/>
      </c>
      <c r="Y24" s="886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6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886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8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886" t="s">
        <v>122</v>
      </c>
      <c r="P25" s="283" t="str">
        <f t="shared" si="6"/>
        <v/>
      </c>
      <c r="Q25" s="886" t="s">
        <v>122</v>
      </c>
      <c r="R25" s="283" t="str">
        <f t="shared" si="7"/>
        <v/>
      </c>
      <c r="S25" s="886" t="s">
        <v>122</v>
      </c>
      <c r="T25" s="283">
        <f t="shared" si="8"/>
        <v>5.0000000000000001E-3</v>
      </c>
      <c r="U25" s="286" t="s">
        <v>132</v>
      </c>
      <c r="V25" s="283" t="str">
        <f t="shared" si="9"/>
        <v/>
      </c>
      <c r="W25" s="886" t="s">
        <v>122</v>
      </c>
      <c r="X25" s="283" t="str">
        <f t="shared" si="10"/>
        <v/>
      </c>
      <c r="Y25" s="8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8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886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8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886" t="s">
        <v>122</v>
      </c>
      <c r="P26" s="283" t="str">
        <f t="shared" si="6"/>
        <v/>
      </c>
      <c r="Q26" s="886" t="s">
        <v>122</v>
      </c>
      <c r="R26" s="283" t="str">
        <f t="shared" si="7"/>
        <v/>
      </c>
      <c r="S26" s="886" t="s">
        <v>122</v>
      </c>
      <c r="T26" s="283">
        <f t="shared" si="8"/>
        <v>2E-3</v>
      </c>
      <c r="U26" s="286" t="s">
        <v>138</v>
      </c>
      <c r="V26" s="283" t="str">
        <f t="shared" si="9"/>
        <v/>
      </c>
      <c r="W26" s="886" t="s">
        <v>122</v>
      </c>
      <c r="X26" s="283" t="str">
        <f t="shared" si="10"/>
        <v/>
      </c>
      <c r="Y26" s="8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8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886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8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886" t="s">
        <v>122</v>
      </c>
      <c r="P27" s="283" t="str">
        <f t="shared" si="6"/>
        <v/>
      </c>
      <c r="Q27" s="886" t="s">
        <v>122</v>
      </c>
      <c r="R27" s="283" t="str">
        <f t="shared" si="7"/>
        <v/>
      </c>
      <c r="S27" s="886" t="s">
        <v>122</v>
      </c>
      <c r="T27" s="283">
        <f t="shared" si="8"/>
        <v>1E-3</v>
      </c>
      <c r="U27" s="286" t="s">
        <v>131</v>
      </c>
      <c r="V27" s="283" t="str">
        <f t="shared" si="9"/>
        <v/>
      </c>
      <c r="W27" s="886" t="s">
        <v>122</v>
      </c>
      <c r="X27" s="283" t="str">
        <f t="shared" si="10"/>
        <v/>
      </c>
      <c r="Y27" s="8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8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886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8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886" t="s">
        <v>122</v>
      </c>
      <c r="P28" s="283" t="str">
        <f t="shared" si="6"/>
        <v/>
      </c>
      <c r="Q28" s="886" t="s">
        <v>122</v>
      </c>
      <c r="R28" s="283" t="str">
        <f t="shared" si="7"/>
        <v/>
      </c>
      <c r="S28" s="886" t="s">
        <v>122</v>
      </c>
      <c r="T28" s="283">
        <f t="shared" si="8"/>
        <v>1E-3</v>
      </c>
      <c r="U28" s="286" t="s">
        <v>131</v>
      </c>
      <c r="V28" s="283" t="str">
        <f t="shared" si="9"/>
        <v/>
      </c>
      <c r="W28" s="886" t="s">
        <v>122</v>
      </c>
      <c r="X28" s="283" t="str">
        <f t="shared" si="10"/>
        <v/>
      </c>
      <c r="Y28" s="8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8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886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8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886" t="s">
        <v>122</v>
      </c>
      <c r="P29" s="283" t="str">
        <f t="shared" si="6"/>
        <v/>
      </c>
      <c r="Q29" s="886" t="s">
        <v>122</v>
      </c>
      <c r="R29" s="283" t="str">
        <f t="shared" si="7"/>
        <v/>
      </c>
      <c r="S29" s="886" t="s">
        <v>122</v>
      </c>
      <c r="T29" s="283">
        <f t="shared" si="8"/>
        <v>1E-3</v>
      </c>
      <c r="U29" s="286" t="s">
        <v>131</v>
      </c>
      <c r="V29" s="283" t="str">
        <f t="shared" si="9"/>
        <v/>
      </c>
      <c r="W29" s="886" t="s">
        <v>122</v>
      </c>
      <c r="X29" s="283" t="str">
        <f t="shared" si="10"/>
        <v/>
      </c>
      <c r="Y29" s="8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8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886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8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886" t="s">
        <v>122</v>
      </c>
      <c r="P30" s="283" t="str">
        <f t="shared" si="6"/>
        <v/>
      </c>
      <c r="Q30" s="886" t="s">
        <v>122</v>
      </c>
      <c r="R30" s="283" t="str">
        <f t="shared" si="7"/>
        <v/>
      </c>
      <c r="S30" s="886" t="s">
        <v>122</v>
      </c>
      <c r="T30" s="283">
        <f t="shared" si="8"/>
        <v>1E-3</v>
      </c>
      <c r="U30" s="286" t="s">
        <v>131</v>
      </c>
      <c r="V30" s="283" t="str">
        <f t="shared" si="9"/>
        <v/>
      </c>
      <c r="W30" s="886" t="s">
        <v>122</v>
      </c>
      <c r="X30" s="283" t="str">
        <f t="shared" si="10"/>
        <v/>
      </c>
      <c r="Y30" s="8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8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886" t="s">
        <v>122</v>
      </c>
      <c r="H31" s="879" t="str">
        <f t="shared" si="2"/>
        <v/>
      </c>
      <c r="I31" s="886" t="s">
        <v>122</v>
      </c>
      <c r="J31" s="879" t="str">
        <f t="shared" si="3"/>
        <v/>
      </c>
      <c r="K31" s="886" t="s">
        <v>122</v>
      </c>
      <c r="L31" s="879" t="str">
        <f t="shared" si="4"/>
        <v/>
      </c>
      <c r="M31" s="886" t="s">
        <v>122</v>
      </c>
      <c r="N31" s="879" t="str">
        <f t="shared" si="5"/>
        <v/>
      </c>
      <c r="O31" s="886" t="s">
        <v>122</v>
      </c>
      <c r="P31" s="879" t="str">
        <f t="shared" si="6"/>
        <v/>
      </c>
      <c r="Q31" s="886" t="s">
        <v>122</v>
      </c>
      <c r="R31" s="879" t="str">
        <f t="shared" si="7"/>
        <v/>
      </c>
      <c r="S31" s="886" t="s">
        <v>122</v>
      </c>
      <c r="T31" s="879" t="str">
        <f t="shared" si="8"/>
        <v/>
      </c>
      <c r="U31" s="886" t="s">
        <v>122</v>
      </c>
      <c r="V31" s="879" t="str">
        <f t="shared" si="9"/>
        <v/>
      </c>
      <c r="W31" s="886" t="s">
        <v>122</v>
      </c>
      <c r="X31" s="879" t="str">
        <f t="shared" si="10"/>
        <v/>
      </c>
      <c r="Y31" s="886" t="s">
        <v>122</v>
      </c>
      <c r="Z31" s="879" t="str">
        <f t="shared" si="11"/>
        <v/>
      </c>
      <c r="AA31" s="886" t="s">
        <v>122</v>
      </c>
      <c r="AB31" s="879" t="str">
        <f t="shared" si="12"/>
        <v/>
      </c>
      <c r="AC31" s="886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886" t="s">
        <v>122</v>
      </c>
      <c r="H32" s="879" t="str">
        <f t="shared" si="2"/>
        <v/>
      </c>
      <c r="I32" s="886" t="s">
        <v>122</v>
      </c>
      <c r="J32" s="879" t="str">
        <f t="shared" si="3"/>
        <v/>
      </c>
      <c r="K32" s="886" t="s">
        <v>122</v>
      </c>
      <c r="L32" s="879" t="str">
        <f t="shared" si="4"/>
        <v/>
      </c>
      <c r="M32" s="886" t="s">
        <v>122</v>
      </c>
      <c r="N32" s="879" t="str">
        <f t="shared" si="5"/>
        <v/>
      </c>
      <c r="O32" s="886" t="s">
        <v>122</v>
      </c>
      <c r="P32" s="879" t="str">
        <f t="shared" si="6"/>
        <v/>
      </c>
      <c r="Q32" s="886" t="s">
        <v>122</v>
      </c>
      <c r="R32" s="879" t="str">
        <f t="shared" si="7"/>
        <v/>
      </c>
      <c r="S32" s="886" t="s">
        <v>122</v>
      </c>
      <c r="T32" s="879" t="str">
        <f t="shared" si="8"/>
        <v/>
      </c>
      <c r="U32" s="886" t="s">
        <v>122</v>
      </c>
      <c r="V32" s="879" t="str">
        <f t="shared" si="9"/>
        <v/>
      </c>
      <c r="W32" s="886" t="s">
        <v>122</v>
      </c>
      <c r="X32" s="879" t="str">
        <f t="shared" si="10"/>
        <v/>
      </c>
      <c r="Y32" s="886" t="s">
        <v>122</v>
      </c>
      <c r="Z32" s="879" t="str">
        <f t="shared" si="11"/>
        <v/>
      </c>
      <c r="AA32" s="886" t="s">
        <v>122</v>
      </c>
      <c r="AB32" s="879" t="str">
        <f t="shared" si="12"/>
        <v/>
      </c>
      <c r="AC32" s="886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886" t="s">
        <v>122</v>
      </c>
      <c r="H33" s="879" t="str">
        <f t="shared" si="2"/>
        <v/>
      </c>
      <c r="I33" s="886" t="s">
        <v>122</v>
      </c>
      <c r="J33" s="879" t="str">
        <f t="shared" si="3"/>
        <v/>
      </c>
      <c r="K33" s="886" t="s">
        <v>122</v>
      </c>
      <c r="L33" s="879" t="str">
        <f t="shared" si="4"/>
        <v/>
      </c>
      <c r="M33" s="886" t="s">
        <v>122</v>
      </c>
      <c r="N33" s="879" t="str">
        <f t="shared" si="5"/>
        <v/>
      </c>
      <c r="O33" s="886" t="s">
        <v>122</v>
      </c>
      <c r="P33" s="879" t="str">
        <f t="shared" si="6"/>
        <v/>
      </c>
      <c r="Q33" s="886" t="s">
        <v>122</v>
      </c>
      <c r="R33" s="879" t="str">
        <f t="shared" si="7"/>
        <v/>
      </c>
      <c r="S33" s="886" t="s">
        <v>122</v>
      </c>
      <c r="T33" s="879" t="str">
        <f t="shared" si="8"/>
        <v/>
      </c>
      <c r="U33" s="886" t="s">
        <v>122</v>
      </c>
      <c r="V33" s="879" t="str">
        <f t="shared" si="9"/>
        <v/>
      </c>
      <c r="W33" s="886" t="s">
        <v>122</v>
      </c>
      <c r="X33" s="879" t="str">
        <f t="shared" si="10"/>
        <v/>
      </c>
      <c r="Y33" s="886" t="s">
        <v>122</v>
      </c>
      <c r="Z33" s="879" t="str">
        <f t="shared" si="11"/>
        <v/>
      </c>
      <c r="AA33" s="886" t="s">
        <v>122</v>
      </c>
      <c r="AB33" s="879" t="str">
        <f t="shared" si="12"/>
        <v/>
      </c>
      <c r="AC33" s="886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886" t="s">
        <v>122</v>
      </c>
      <c r="H34" s="879" t="str">
        <f t="shared" si="2"/>
        <v/>
      </c>
      <c r="I34" s="886" t="s">
        <v>122</v>
      </c>
      <c r="J34" s="879" t="str">
        <f t="shared" si="3"/>
        <v/>
      </c>
      <c r="K34" s="886" t="s">
        <v>122</v>
      </c>
      <c r="L34" s="879" t="str">
        <f t="shared" si="4"/>
        <v/>
      </c>
      <c r="M34" s="886" t="s">
        <v>122</v>
      </c>
      <c r="N34" s="879" t="str">
        <f t="shared" si="5"/>
        <v/>
      </c>
      <c r="O34" s="886" t="s">
        <v>122</v>
      </c>
      <c r="P34" s="879" t="str">
        <f t="shared" si="6"/>
        <v/>
      </c>
      <c r="Q34" s="886" t="s">
        <v>122</v>
      </c>
      <c r="R34" s="879" t="str">
        <f t="shared" si="7"/>
        <v/>
      </c>
      <c r="S34" s="886" t="s">
        <v>122</v>
      </c>
      <c r="T34" s="879" t="str">
        <f t="shared" si="8"/>
        <v/>
      </c>
      <c r="U34" s="886" t="s">
        <v>122</v>
      </c>
      <c r="V34" s="879" t="str">
        <f t="shared" si="9"/>
        <v/>
      </c>
      <c r="W34" s="886" t="s">
        <v>122</v>
      </c>
      <c r="X34" s="879" t="str">
        <f t="shared" si="10"/>
        <v/>
      </c>
      <c r="Y34" s="886" t="s">
        <v>122</v>
      </c>
      <c r="Z34" s="879" t="str">
        <f t="shared" si="11"/>
        <v/>
      </c>
      <c r="AA34" s="886" t="s">
        <v>122</v>
      </c>
      <c r="AB34" s="879" t="str">
        <f t="shared" si="12"/>
        <v/>
      </c>
      <c r="AC34" s="886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886" t="s">
        <v>122</v>
      </c>
      <c r="H35" s="879" t="str">
        <f t="shared" si="2"/>
        <v/>
      </c>
      <c r="I35" s="886" t="s">
        <v>122</v>
      </c>
      <c r="J35" s="879" t="str">
        <f t="shared" si="3"/>
        <v/>
      </c>
      <c r="K35" s="886" t="s">
        <v>122</v>
      </c>
      <c r="L35" s="879" t="str">
        <f t="shared" si="4"/>
        <v/>
      </c>
      <c r="M35" s="886" t="s">
        <v>122</v>
      </c>
      <c r="N35" s="879" t="str">
        <f t="shared" si="5"/>
        <v/>
      </c>
      <c r="O35" s="886" t="s">
        <v>122</v>
      </c>
      <c r="P35" s="879" t="str">
        <f t="shared" si="6"/>
        <v/>
      </c>
      <c r="Q35" s="886" t="s">
        <v>122</v>
      </c>
      <c r="R35" s="879" t="str">
        <f t="shared" si="7"/>
        <v/>
      </c>
      <c r="S35" s="886" t="s">
        <v>122</v>
      </c>
      <c r="T35" s="879" t="str">
        <f t="shared" si="8"/>
        <v/>
      </c>
      <c r="U35" s="886" t="s">
        <v>122</v>
      </c>
      <c r="V35" s="879" t="str">
        <f t="shared" si="9"/>
        <v/>
      </c>
      <c r="W35" s="886" t="s">
        <v>122</v>
      </c>
      <c r="X35" s="879" t="str">
        <f t="shared" si="10"/>
        <v/>
      </c>
      <c r="Y35" s="886" t="s">
        <v>122</v>
      </c>
      <c r="Z35" s="879" t="str">
        <f t="shared" si="11"/>
        <v/>
      </c>
      <c r="AA35" s="886" t="s">
        <v>122</v>
      </c>
      <c r="AB35" s="879" t="str">
        <f t="shared" si="12"/>
        <v/>
      </c>
      <c r="AC35" s="886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886" t="s">
        <v>122</v>
      </c>
      <c r="H36" s="879" t="str">
        <f t="shared" si="2"/>
        <v/>
      </c>
      <c r="I36" s="886" t="s">
        <v>122</v>
      </c>
      <c r="J36" s="879" t="str">
        <f t="shared" si="3"/>
        <v/>
      </c>
      <c r="K36" s="886" t="s">
        <v>122</v>
      </c>
      <c r="L36" s="879" t="str">
        <f t="shared" si="4"/>
        <v/>
      </c>
      <c r="M36" s="886" t="s">
        <v>122</v>
      </c>
      <c r="N36" s="879" t="str">
        <f t="shared" si="5"/>
        <v/>
      </c>
      <c r="O36" s="886" t="s">
        <v>122</v>
      </c>
      <c r="P36" s="879" t="str">
        <f t="shared" si="6"/>
        <v/>
      </c>
      <c r="Q36" s="886" t="s">
        <v>122</v>
      </c>
      <c r="R36" s="879" t="str">
        <f t="shared" si="7"/>
        <v/>
      </c>
      <c r="S36" s="886" t="s">
        <v>122</v>
      </c>
      <c r="T36" s="879" t="str">
        <f t="shared" si="8"/>
        <v/>
      </c>
      <c r="U36" s="886" t="s">
        <v>122</v>
      </c>
      <c r="V36" s="879" t="str">
        <f t="shared" si="9"/>
        <v/>
      </c>
      <c r="W36" s="886" t="s">
        <v>122</v>
      </c>
      <c r="X36" s="879" t="str">
        <f t="shared" si="10"/>
        <v/>
      </c>
      <c r="Y36" s="886" t="s">
        <v>122</v>
      </c>
      <c r="Z36" s="879" t="str">
        <f t="shared" si="11"/>
        <v/>
      </c>
      <c r="AA36" s="886" t="s">
        <v>122</v>
      </c>
      <c r="AB36" s="879" t="str">
        <f t="shared" si="12"/>
        <v/>
      </c>
      <c r="AC36" s="886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886" t="s">
        <v>122</v>
      </c>
      <c r="H37" s="879" t="str">
        <f t="shared" si="2"/>
        <v/>
      </c>
      <c r="I37" s="886" t="s">
        <v>122</v>
      </c>
      <c r="J37" s="879" t="str">
        <f t="shared" si="3"/>
        <v/>
      </c>
      <c r="K37" s="886" t="s">
        <v>122</v>
      </c>
      <c r="L37" s="879" t="str">
        <f t="shared" si="4"/>
        <v/>
      </c>
      <c r="M37" s="886" t="s">
        <v>122</v>
      </c>
      <c r="N37" s="879" t="str">
        <f t="shared" si="5"/>
        <v/>
      </c>
      <c r="O37" s="886" t="s">
        <v>122</v>
      </c>
      <c r="P37" s="879" t="str">
        <f t="shared" si="6"/>
        <v/>
      </c>
      <c r="Q37" s="886" t="s">
        <v>122</v>
      </c>
      <c r="R37" s="879" t="str">
        <f t="shared" si="7"/>
        <v/>
      </c>
      <c r="S37" s="886" t="s">
        <v>122</v>
      </c>
      <c r="T37" s="879" t="str">
        <f t="shared" si="8"/>
        <v/>
      </c>
      <c r="U37" s="886" t="s">
        <v>122</v>
      </c>
      <c r="V37" s="879" t="str">
        <f t="shared" si="9"/>
        <v/>
      </c>
      <c r="W37" s="886" t="s">
        <v>122</v>
      </c>
      <c r="X37" s="879" t="str">
        <f t="shared" si="10"/>
        <v/>
      </c>
      <c r="Y37" s="886" t="s">
        <v>122</v>
      </c>
      <c r="Z37" s="879" t="str">
        <f t="shared" si="11"/>
        <v/>
      </c>
      <c r="AA37" s="886" t="s">
        <v>122</v>
      </c>
      <c r="AB37" s="879" t="str">
        <f t="shared" si="12"/>
        <v/>
      </c>
      <c r="AC37" s="886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886" t="s">
        <v>122</v>
      </c>
      <c r="H38" s="879" t="str">
        <f t="shared" si="2"/>
        <v/>
      </c>
      <c r="I38" s="886" t="s">
        <v>122</v>
      </c>
      <c r="J38" s="879" t="str">
        <f t="shared" si="3"/>
        <v/>
      </c>
      <c r="K38" s="886" t="s">
        <v>122</v>
      </c>
      <c r="L38" s="879" t="str">
        <f t="shared" si="4"/>
        <v/>
      </c>
      <c r="M38" s="886" t="s">
        <v>122</v>
      </c>
      <c r="N38" s="879" t="str">
        <f t="shared" si="5"/>
        <v/>
      </c>
      <c r="O38" s="886" t="s">
        <v>122</v>
      </c>
      <c r="P38" s="879" t="str">
        <f t="shared" si="6"/>
        <v/>
      </c>
      <c r="Q38" s="886" t="s">
        <v>122</v>
      </c>
      <c r="R38" s="879" t="str">
        <f t="shared" si="7"/>
        <v/>
      </c>
      <c r="S38" s="886" t="s">
        <v>122</v>
      </c>
      <c r="T38" s="879" t="str">
        <f t="shared" si="8"/>
        <v/>
      </c>
      <c r="U38" s="886" t="s">
        <v>122</v>
      </c>
      <c r="V38" s="879" t="str">
        <f t="shared" si="9"/>
        <v/>
      </c>
      <c r="W38" s="886" t="s">
        <v>122</v>
      </c>
      <c r="X38" s="879" t="str">
        <f t="shared" si="10"/>
        <v/>
      </c>
      <c r="Y38" s="886" t="s">
        <v>122</v>
      </c>
      <c r="Z38" s="879" t="str">
        <f t="shared" si="11"/>
        <v/>
      </c>
      <c r="AA38" s="886" t="s">
        <v>122</v>
      </c>
      <c r="AB38" s="879" t="str">
        <f t="shared" si="12"/>
        <v/>
      </c>
      <c r="AC38" s="886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886" t="s">
        <v>122</v>
      </c>
      <c r="H39" s="879" t="str">
        <f t="shared" si="2"/>
        <v/>
      </c>
      <c r="I39" s="886" t="s">
        <v>122</v>
      </c>
      <c r="J39" s="879" t="str">
        <f t="shared" si="3"/>
        <v/>
      </c>
      <c r="K39" s="886" t="s">
        <v>122</v>
      </c>
      <c r="L39" s="879" t="str">
        <f t="shared" si="4"/>
        <v/>
      </c>
      <c r="M39" s="886" t="s">
        <v>122</v>
      </c>
      <c r="N39" s="879" t="str">
        <f t="shared" si="5"/>
        <v/>
      </c>
      <c r="O39" s="886" t="s">
        <v>122</v>
      </c>
      <c r="P39" s="879" t="str">
        <f t="shared" si="6"/>
        <v/>
      </c>
      <c r="Q39" s="886" t="s">
        <v>122</v>
      </c>
      <c r="R39" s="879" t="str">
        <f t="shared" si="7"/>
        <v/>
      </c>
      <c r="S39" s="886" t="s">
        <v>122</v>
      </c>
      <c r="T39" s="879" t="str">
        <f t="shared" si="8"/>
        <v/>
      </c>
      <c r="U39" s="886" t="s">
        <v>122</v>
      </c>
      <c r="V39" s="879" t="str">
        <f t="shared" si="9"/>
        <v/>
      </c>
      <c r="W39" s="886" t="s">
        <v>122</v>
      </c>
      <c r="X39" s="879" t="str">
        <f t="shared" si="10"/>
        <v/>
      </c>
      <c r="Y39" s="886" t="s">
        <v>122</v>
      </c>
      <c r="Z39" s="879" t="str">
        <f t="shared" si="11"/>
        <v/>
      </c>
      <c r="AA39" s="886" t="s">
        <v>122</v>
      </c>
      <c r="AB39" s="879" t="str">
        <f t="shared" si="12"/>
        <v/>
      </c>
      <c r="AC39" s="886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886" t="s">
        <v>122</v>
      </c>
      <c r="H40" s="879" t="str">
        <f t="shared" si="2"/>
        <v/>
      </c>
      <c r="I40" s="886" t="s">
        <v>122</v>
      </c>
      <c r="J40" s="879" t="str">
        <f t="shared" si="3"/>
        <v/>
      </c>
      <c r="K40" s="886" t="s">
        <v>122</v>
      </c>
      <c r="L40" s="879" t="str">
        <f t="shared" si="4"/>
        <v/>
      </c>
      <c r="M40" s="886" t="s">
        <v>122</v>
      </c>
      <c r="N40" s="879" t="str">
        <f t="shared" si="5"/>
        <v/>
      </c>
      <c r="O40" s="886" t="s">
        <v>122</v>
      </c>
      <c r="P40" s="879" t="str">
        <f t="shared" si="6"/>
        <v/>
      </c>
      <c r="Q40" s="886" t="s">
        <v>122</v>
      </c>
      <c r="R40" s="879" t="str">
        <f t="shared" si="7"/>
        <v/>
      </c>
      <c r="S40" s="886" t="s">
        <v>122</v>
      </c>
      <c r="T40" s="879" t="str">
        <f t="shared" si="8"/>
        <v/>
      </c>
      <c r="U40" s="886" t="s">
        <v>122</v>
      </c>
      <c r="V40" s="879" t="str">
        <f t="shared" si="9"/>
        <v/>
      </c>
      <c r="W40" s="886" t="s">
        <v>122</v>
      </c>
      <c r="X40" s="879" t="str">
        <f t="shared" si="10"/>
        <v/>
      </c>
      <c r="Y40" s="886" t="s">
        <v>122</v>
      </c>
      <c r="Z40" s="879" t="str">
        <f t="shared" si="11"/>
        <v/>
      </c>
      <c r="AA40" s="886" t="s">
        <v>122</v>
      </c>
      <c r="AB40" s="879" t="str">
        <f t="shared" si="12"/>
        <v/>
      </c>
      <c r="AC40" s="886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9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886" t="s">
        <v>122</v>
      </c>
      <c r="H41" s="879" t="str">
        <f t="shared" si="2"/>
        <v/>
      </c>
      <c r="I41" s="886" t="s">
        <v>122</v>
      </c>
      <c r="J41" s="879" t="str">
        <f t="shared" si="3"/>
        <v/>
      </c>
      <c r="K41" s="886" t="s">
        <v>122</v>
      </c>
      <c r="L41" s="879" t="str">
        <f t="shared" si="4"/>
        <v/>
      </c>
      <c r="M41" s="886" t="s">
        <v>122</v>
      </c>
      <c r="N41" s="879" t="str">
        <f t="shared" si="5"/>
        <v/>
      </c>
      <c r="O41" s="886" t="s">
        <v>122</v>
      </c>
      <c r="P41" s="879" t="str">
        <f t="shared" si="6"/>
        <v/>
      </c>
      <c r="Q41" s="886" t="s">
        <v>122</v>
      </c>
      <c r="R41" s="879" t="str">
        <f t="shared" si="7"/>
        <v/>
      </c>
      <c r="S41" s="886" t="s">
        <v>122</v>
      </c>
      <c r="T41" s="879" t="str">
        <f t="shared" si="8"/>
        <v/>
      </c>
      <c r="U41" s="886" t="s">
        <v>122</v>
      </c>
      <c r="V41" s="879" t="str">
        <f t="shared" si="9"/>
        <v/>
      </c>
      <c r="W41" s="886" t="s">
        <v>122</v>
      </c>
      <c r="X41" s="879" t="str">
        <f t="shared" si="10"/>
        <v/>
      </c>
      <c r="Y41" s="886" t="s">
        <v>122</v>
      </c>
      <c r="Z41" s="879" t="str">
        <f t="shared" si="11"/>
        <v/>
      </c>
      <c r="AA41" s="886" t="s">
        <v>122</v>
      </c>
      <c r="AB41" s="879" t="str">
        <f t="shared" si="12"/>
        <v/>
      </c>
      <c r="AC41" s="886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886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886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886" t="s">
        <v>122</v>
      </c>
      <c r="P42" s="269" t="str">
        <f t="shared" si="6"/>
        <v/>
      </c>
      <c r="Q42" s="886" t="s">
        <v>122</v>
      </c>
      <c r="R42" s="269" t="str">
        <f t="shared" si="7"/>
        <v/>
      </c>
      <c r="S42" s="886" t="s">
        <v>122</v>
      </c>
      <c r="T42" s="269">
        <f t="shared" si="8"/>
        <v>0.01</v>
      </c>
      <c r="U42" s="272" t="s">
        <v>139</v>
      </c>
      <c r="V42" s="269" t="str">
        <f t="shared" si="9"/>
        <v/>
      </c>
      <c r="W42" s="886" t="s">
        <v>122</v>
      </c>
      <c r="X42" s="269" t="str">
        <f t="shared" si="10"/>
        <v/>
      </c>
      <c r="Y42" s="886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886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</v>
      </c>
      <c r="G43" s="268">
        <v>0.1</v>
      </c>
      <c r="H43" s="900">
        <f t="shared" si="2"/>
        <v>0.53</v>
      </c>
      <c r="I43" s="268">
        <v>0.53</v>
      </c>
      <c r="J43" s="269">
        <f t="shared" si="3"/>
        <v>0.11</v>
      </c>
      <c r="K43" s="270">
        <v>0.11</v>
      </c>
      <c r="L43" s="269">
        <f t="shared" si="4"/>
        <v>0.19</v>
      </c>
      <c r="M43" s="270">
        <v>0.19</v>
      </c>
      <c r="N43" s="269">
        <f t="shared" si="5"/>
        <v>0.23</v>
      </c>
      <c r="O43" s="270">
        <v>0.23</v>
      </c>
      <c r="P43" s="269">
        <f t="shared" si="6"/>
        <v>0.18</v>
      </c>
      <c r="Q43" s="270">
        <v>0.18</v>
      </c>
      <c r="R43" s="271">
        <f t="shared" si="7"/>
        <v>7.0000000000000007E-2</v>
      </c>
      <c r="S43" s="272">
        <v>7.0000000000000007E-2</v>
      </c>
      <c r="T43" s="269">
        <f t="shared" si="8"/>
        <v>0.1</v>
      </c>
      <c r="U43" s="272">
        <v>0.1</v>
      </c>
      <c r="V43" s="269">
        <f t="shared" si="9"/>
        <v>0.38</v>
      </c>
      <c r="W43" s="272">
        <v>0.38</v>
      </c>
      <c r="X43" s="269">
        <f t="shared" si="10"/>
        <v>0.14000000000000001</v>
      </c>
      <c r="Y43" s="272">
        <v>0.14000000000000001</v>
      </c>
      <c r="Z43" s="269">
        <f t="shared" si="11"/>
        <v>0.21</v>
      </c>
      <c r="AA43" s="272">
        <v>0.21</v>
      </c>
      <c r="AB43" s="269">
        <f t="shared" si="12"/>
        <v>0.18</v>
      </c>
      <c r="AC43" s="272">
        <v>0.18</v>
      </c>
      <c r="AD43" s="194">
        <f ca="1">OFFSET(H43,0,1)</f>
        <v>0.53</v>
      </c>
      <c r="AE43" s="120">
        <f ca="1">OFFSET(R43,0,1)</f>
        <v>7.0000000000000007E-2</v>
      </c>
      <c r="AF43" s="120">
        <f>AVERAGE(F43:AC43)</f>
        <v>0.20166666666666666</v>
      </c>
      <c r="AG43" s="1108">
        <f t="shared" ca="1" si="14"/>
        <v>0.53</v>
      </c>
      <c r="AH43" s="1109"/>
      <c r="AI43" s="1110">
        <f t="shared" ca="1" si="15"/>
        <v>7.0000000000000007E-2</v>
      </c>
      <c r="AJ43" s="1109"/>
      <c r="AK43" s="1110">
        <f t="shared" si="16"/>
        <v>0.20166666666666666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71">
        <f t="shared" si="1"/>
        <v>0.23</v>
      </c>
      <c r="G44" s="268">
        <v>0.23</v>
      </c>
      <c r="H44" s="900">
        <f t="shared" si="2"/>
        <v>0.84</v>
      </c>
      <c r="I44" s="268">
        <v>0.84</v>
      </c>
      <c r="J44" s="269">
        <f t="shared" si="3"/>
        <v>0.41</v>
      </c>
      <c r="K44" s="270">
        <v>0.41</v>
      </c>
      <c r="L44" s="269">
        <f t="shared" si="4"/>
        <v>0.68</v>
      </c>
      <c r="M44" s="270">
        <v>0.68</v>
      </c>
      <c r="N44" s="269">
        <f t="shared" si="5"/>
        <v>0.59</v>
      </c>
      <c r="O44" s="270">
        <v>0.59</v>
      </c>
      <c r="P44" s="269">
        <f t="shared" si="6"/>
        <v>0.56999999999999995</v>
      </c>
      <c r="Q44" s="270">
        <v>0.56999999999999995</v>
      </c>
      <c r="R44" s="269">
        <f t="shared" si="7"/>
        <v>0.26</v>
      </c>
      <c r="S44" s="272">
        <v>0.26</v>
      </c>
      <c r="T44" s="269">
        <f t="shared" si="8"/>
        <v>0.37</v>
      </c>
      <c r="U44" s="272">
        <v>0.37</v>
      </c>
      <c r="V44" s="269">
        <f t="shared" si="9"/>
        <v>0.55000000000000004</v>
      </c>
      <c r="W44" s="272">
        <v>0.55000000000000004</v>
      </c>
      <c r="X44" s="269">
        <f t="shared" si="10"/>
        <v>0.31</v>
      </c>
      <c r="Y44" s="272">
        <v>0.31</v>
      </c>
      <c r="Z44" s="269">
        <f t="shared" si="11"/>
        <v>0.51</v>
      </c>
      <c r="AA44" s="272">
        <v>0.51</v>
      </c>
      <c r="AB44" s="269">
        <f t="shared" si="12"/>
        <v>0.39</v>
      </c>
      <c r="AC44" s="272">
        <v>0.39</v>
      </c>
      <c r="AD44" s="194">
        <f ca="1">OFFSET(H44,0,1)</f>
        <v>0.84</v>
      </c>
      <c r="AE44" s="120">
        <f ca="1">OFFSET(F44,0,1)</f>
        <v>0.23</v>
      </c>
      <c r="AF44" s="120">
        <f>AVERAGE(F44:AC44)</f>
        <v>0.4758333333333335</v>
      </c>
      <c r="AG44" s="1108">
        <f t="shared" ca="1" si="14"/>
        <v>0.84</v>
      </c>
      <c r="AH44" s="1109"/>
      <c r="AI44" s="1110">
        <f t="shared" ca="1" si="15"/>
        <v>0.23</v>
      </c>
      <c r="AJ44" s="1109"/>
      <c r="AK44" s="1110">
        <f t="shared" si="16"/>
        <v>0.4758333333333335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886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886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886" t="s">
        <v>122</v>
      </c>
      <c r="P45" s="269" t="str">
        <f t="shared" si="6"/>
        <v/>
      </c>
      <c r="Q45" s="886" t="s">
        <v>122</v>
      </c>
      <c r="R45" s="269" t="str">
        <f t="shared" si="7"/>
        <v/>
      </c>
      <c r="S45" s="886" t="s">
        <v>122</v>
      </c>
      <c r="T45" s="269">
        <f t="shared" si="8"/>
        <v>0.01</v>
      </c>
      <c r="U45" s="272" t="s">
        <v>139</v>
      </c>
      <c r="V45" s="269" t="str">
        <f t="shared" si="9"/>
        <v/>
      </c>
      <c r="W45" s="886" t="s">
        <v>122</v>
      </c>
      <c r="X45" s="269" t="str">
        <f t="shared" si="10"/>
        <v/>
      </c>
      <c r="Y45" s="886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886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886" t="s">
        <v>122</v>
      </c>
      <c r="H46" s="235">
        <f t="shared" si="2"/>
        <v>5.9</v>
      </c>
      <c r="I46" s="231">
        <v>5.9</v>
      </c>
      <c r="J46" s="230" t="str">
        <f t="shared" si="3"/>
        <v/>
      </c>
      <c r="K46" s="886" t="s">
        <v>122</v>
      </c>
      <c r="L46" s="230">
        <f t="shared" si="4"/>
        <v>8</v>
      </c>
      <c r="M46" s="233">
        <v>8</v>
      </c>
      <c r="N46" s="230" t="str">
        <f t="shared" si="5"/>
        <v/>
      </c>
      <c r="O46" s="886" t="s">
        <v>122</v>
      </c>
      <c r="P46" s="230" t="str">
        <f t="shared" si="6"/>
        <v/>
      </c>
      <c r="Q46" s="886" t="s">
        <v>122</v>
      </c>
      <c r="R46" s="230" t="str">
        <f t="shared" si="7"/>
        <v/>
      </c>
      <c r="S46" s="886" t="s">
        <v>122</v>
      </c>
      <c r="T46" s="232">
        <f t="shared" si="8"/>
        <v>11.3</v>
      </c>
      <c r="U46" s="234">
        <v>11.3</v>
      </c>
      <c r="V46" s="230" t="str">
        <f t="shared" si="9"/>
        <v/>
      </c>
      <c r="W46" s="886" t="s">
        <v>122</v>
      </c>
      <c r="X46" s="230" t="str">
        <f t="shared" si="10"/>
        <v/>
      </c>
      <c r="Y46" s="886" t="s">
        <v>122</v>
      </c>
      <c r="Z46" s="230">
        <f t="shared" si="11"/>
        <v>10.7</v>
      </c>
      <c r="AA46" s="234">
        <v>10.7</v>
      </c>
      <c r="AB46" s="230" t="str">
        <f t="shared" si="12"/>
        <v/>
      </c>
      <c r="AC46" s="886" t="s">
        <v>122</v>
      </c>
      <c r="AD46" s="204">
        <f ca="1">OFFSET(T46,0,1)</f>
        <v>11.3</v>
      </c>
      <c r="AE46" s="121">
        <f ca="1">OFFSET(H46,0,1)</f>
        <v>5.9</v>
      </c>
      <c r="AF46" s="121">
        <f>AVERAGE(F46:AC46)</f>
        <v>8.9750000000000014</v>
      </c>
      <c r="AG46" s="1085">
        <f t="shared" ca="1" si="14"/>
        <v>11.3</v>
      </c>
      <c r="AH46" s="1086"/>
      <c r="AI46" s="1087">
        <f t="shared" ca="1" si="15"/>
        <v>5.9</v>
      </c>
      <c r="AJ46" s="1086"/>
      <c r="AK46" s="1087">
        <f t="shared" si="16"/>
        <v>8.9750000000000014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899">
        <f t="shared" si="1"/>
        <v>2.8000000000000001E-2</v>
      </c>
      <c r="G47" s="284">
        <v>2.8000000000000001E-2</v>
      </c>
      <c r="H47" s="283">
        <f t="shared" si="2"/>
        <v>4.8000000000000001E-2</v>
      </c>
      <c r="I47" s="284">
        <v>4.8000000000000001E-2</v>
      </c>
      <c r="J47" s="283">
        <f t="shared" si="3"/>
        <v>5.2999999999999999E-2</v>
      </c>
      <c r="K47" s="285">
        <v>5.2999999999999999E-2</v>
      </c>
      <c r="L47" s="283">
        <f t="shared" si="4"/>
        <v>3.6999999999999998E-2</v>
      </c>
      <c r="M47" s="285">
        <v>3.6999999999999998E-2</v>
      </c>
      <c r="N47" s="283">
        <f t="shared" si="5"/>
        <v>3.7999999999999999E-2</v>
      </c>
      <c r="O47" s="285">
        <v>3.7999999999999999E-2</v>
      </c>
      <c r="P47" s="287">
        <f t="shared" si="6"/>
        <v>6.6000000000000003E-2</v>
      </c>
      <c r="Q47" s="285">
        <v>6.6000000000000003E-2</v>
      </c>
      <c r="R47" s="283">
        <f t="shared" si="7"/>
        <v>6.6000000000000003E-2</v>
      </c>
      <c r="S47" s="286">
        <v>6.6000000000000003E-2</v>
      </c>
      <c r="T47" s="283">
        <f t="shared" si="8"/>
        <v>4.5999999999999999E-2</v>
      </c>
      <c r="U47" s="286">
        <v>4.5999999999999999E-2</v>
      </c>
      <c r="V47" s="283">
        <f t="shared" si="9"/>
        <v>3.5999999999999997E-2</v>
      </c>
      <c r="W47" s="286">
        <v>3.5999999999999997E-2</v>
      </c>
      <c r="X47" s="283">
        <f t="shared" si="10"/>
        <v>5.0999999999999997E-2</v>
      </c>
      <c r="Y47" s="286">
        <v>5.0999999999999997E-2</v>
      </c>
      <c r="Z47" s="283">
        <f t="shared" si="11"/>
        <v>4.4999999999999998E-2</v>
      </c>
      <c r="AA47" s="286">
        <v>4.4999999999999998E-2</v>
      </c>
      <c r="AB47" s="283">
        <f t="shared" si="12"/>
        <v>4.2999999999999997E-2</v>
      </c>
      <c r="AC47" s="286">
        <v>4.2999999999999997E-2</v>
      </c>
      <c r="AD47" s="182">
        <f ca="1">OFFSET(P47,0,1)</f>
        <v>6.6000000000000003E-2</v>
      </c>
      <c r="AE47" s="119">
        <f ca="1">OFFSET(F47,0,1)</f>
        <v>2.8000000000000001E-2</v>
      </c>
      <c r="AF47" s="119">
        <f>AVERAGE(F47:AC47)</f>
        <v>4.6416666666666669E-2</v>
      </c>
      <c r="AG47" s="1007">
        <f t="shared" ca="1" si="14"/>
        <v>6.6000000000000003E-2</v>
      </c>
      <c r="AH47" s="1008"/>
      <c r="AI47" s="1084">
        <f t="shared" ca="1" si="15"/>
        <v>2.8000000000000001E-2</v>
      </c>
      <c r="AJ47" s="1008"/>
      <c r="AK47" s="1084">
        <f t="shared" si="16"/>
        <v>4.6416666666666669E-2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0">
        <f t="shared" si="1"/>
        <v>11.5</v>
      </c>
      <c r="G48" s="231">
        <v>11.5</v>
      </c>
      <c r="H48" s="235">
        <f t="shared" si="2"/>
        <v>8.1</v>
      </c>
      <c r="I48" s="231">
        <v>8.1</v>
      </c>
      <c r="J48" s="230">
        <f t="shared" si="3"/>
        <v>16.5</v>
      </c>
      <c r="K48" s="233">
        <v>16.5</v>
      </c>
      <c r="L48" s="230">
        <f t="shared" si="4"/>
        <v>11.6</v>
      </c>
      <c r="M48" s="233">
        <v>11.6</v>
      </c>
      <c r="N48" s="230">
        <f t="shared" si="5"/>
        <v>12.8</v>
      </c>
      <c r="O48" s="233">
        <v>12.8</v>
      </c>
      <c r="P48" s="230">
        <f t="shared" si="6"/>
        <v>13.9</v>
      </c>
      <c r="Q48" s="233">
        <v>13.9</v>
      </c>
      <c r="R48" s="232">
        <f t="shared" si="7"/>
        <v>17.100000000000001</v>
      </c>
      <c r="S48" s="234">
        <v>17.100000000000001</v>
      </c>
      <c r="T48" s="230">
        <f t="shared" si="8"/>
        <v>14.3</v>
      </c>
      <c r="U48" s="234">
        <v>14.3</v>
      </c>
      <c r="V48" s="230">
        <f t="shared" si="9"/>
        <v>13.9</v>
      </c>
      <c r="W48" s="234">
        <v>13.9</v>
      </c>
      <c r="X48" s="230">
        <f t="shared" si="10"/>
        <v>15.3</v>
      </c>
      <c r="Y48" s="234">
        <v>15.3</v>
      </c>
      <c r="Z48" s="230">
        <f t="shared" si="11"/>
        <v>15.3</v>
      </c>
      <c r="AA48" s="234">
        <v>15.3</v>
      </c>
      <c r="AB48" s="230">
        <f t="shared" si="12"/>
        <v>15.3</v>
      </c>
      <c r="AC48" s="234">
        <v>15.3</v>
      </c>
      <c r="AD48" s="204">
        <f ca="1">OFFSET(R48,0,1)</f>
        <v>17.100000000000001</v>
      </c>
      <c r="AE48" s="121">
        <f ca="1">OFFSET(H48,0,1)</f>
        <v>8.1</v>
      </c>
      <c r="AF48" s="121">
        <f>AVERAGE(F48:AC48)</f>
        <v>13.800000000000002</v>
      </c>
      <c r="AG48" s="1085">
        <f t="shared" ca="1" si="14"/>
        <v>17.100000000000001</v>
      </c>
      <c r="AH48" s="1086"/>
      <c r="AI48" s="1087">
        <f t="shared" ca="1" si="15"/>
        <v>8.1</v>
      </c>
      <c r="AJ48" s="1086"/>
      <c r="AK48" s="1087">
        <f t="shared" si="16"/>
        <v>13.800000000000002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280</v>
      </c>
      <c r="E49" s="1" t="s">
        <v>104</v>
      </c>
      <c r="F49" s="879">
        <f t="shared" si="1"/>
        <v>22</v>
      </c>
      <c r="G49" s="332">
        <v>22</v>
      </c>
      <c r="H49" s="878">
        <f t="shared" si="2"/>
        <v>19</v>
      </c>
      <c r="I49" s="332">
        <v>19</v>
      </c>
      <c r="J49" s="879">
        <f t="shared" si="3"/>
        <v>34</v>
      </c>
      <c r="K49" s="880">
        <v>34</v>
      </c>
      <c r="L49" s="879">
        <f t="shared" si="4"/>
        <v>27</v>
      </c>
      <c r="M49" s="880">
        <v>27</v>
      </c>
      <c r="N49" s="879">
        <f t="shared" si="5"/>
        <v>30</v>
      </c>
      <c r="O49" s="880">
        <v>30</v>
      </c>
      <c r="P49" s="879">
        <f t="shared" si="6"/>
        <v>33</v>
      </c>
      <c r="Q49" s="880">
        <v>33</v>
      </c>
      <c r="R49" s="881">
        <f t="shared" si="7"/>
        <v>38</v>
      </c>
      <c r="S49" s="882">
        <v>38</v>
      </c>
      <c r="T49" s="879">
        <f t="shared" si="8"/>
        <v>35</v>
      </c>
      <c r="U49" s="882">
        <v>35</v>
      </c>
      <c r="V49" s="879">
        <f t="shared" si="9"/>
        <v>27</v>
      </c>
      <c r="W49" s="882">
        <v>27</v>
      </c>
      <c r="X49" s="879">
        <f t="shared" si="10"/>
        <v>29</v>
      </c>
      <c r="Y49" s="882">
        <v>29</v>
      </c>
      <c r="Z49" s="879">
        <f t="shared" si="11"/>
        <v>26</v>
      </c>
      <c r="AA49" s="882">
        <v>26</v>
      </c>
      <c r="AB49" s="879">
        <f t="shared" si="12"/>
        <v>28</v>
      </c>
      <c r="AC49" s="882">
        <v>28</v>
      </c>
      <c r="AD49" s="75">
        <f ca="1">OFFSET(R49,0,1)</f>
        <v>38</v>
      </c>
      <c r="AE49" s="76">
        <f ca="1">OFFSET(H49,0,1)</f>
        <v>19</v>
      </c>
      <c r="AF49" s="122">
        <f>AVERAGE(F49:AC49)</f>
        <v>29</v>
      </c>
      <c r="AG49" s="1004">
        <f t="shared" ca="1" si="14"/>
        <v>38</v>
      </c>
      <c r="AH49" s="1005"/>
      <c r="AI49" s="1006">
        <f t="shared" ca="1" si="15"/>
        <v>19</v>
      </c>
      <c r="AJ49" s="1005"/>
      <c r="AK49" s="1088">
        <f t="shared" si="16"/>
        <v>29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9">
        <f t="shared" si="1"/>
        <v>66</v>
      </c>
      <c r="G50" s="332">
        <v>66</v>
      </c>
      <c r="H50" s="878">
        <f t="shared" si="2"/>
        <v>56</v>
      </c>
      <c r="I50" s="332">
        <v>56</v>
      </c>
      <c r="J50" s="879">
        <f t="shared" si="3"/>
        <v>93</v>
      </c>
      <c r="K50" s="880">
        <v>93</v>
      </c>
      <c r="L50" s="879">
        <f t="shared" si="4"/>
        <v>98</v>
      </c>
      <c r="M50" s="880">
        <v>98</v>
      </c>
      <c r="N50" s="879">
        <f t="shared" si="5"/>
        <v>87</v>
      </c>
      <c r="O50" s="880">
        <v>87</v>
      </c>
      <c r="P50" s="879">
        <f t="shared" si="6"/>
        <v>98</v>
      </c>
      <c r="Q50" s="880">
        <v>98</v>
      </c>
      <c r="R50" s="881">
        <f t="shared" si="7"/>
        <v>101</v>
      </c>
      <c r="S50" s="882">
        <v>101</v>
      </c>
      <c r="T50" s="879">
        <f t="shared" si="8"/>
        <v>93</v>
      </c>
      <c r="U50" s="882">
        <v>93</v>
      </c>
      <c r="V50" s="879">
        <f t="shared" si="9"/>
        <v>87</v>
      </c>
      <c r="W50" s="882">
        <v>87</v>
      </c>
      <c r="X50" s="879">
        <f t="shared" si="10"/>
        <v>93</v>
      </c>
      <c r="Y50" s="882">
        <v>93</v>
      </c>
      <c r="Z50" s="879">
        <f t="shared" si="11"/>
        <v>87</v>
      </c>
      <c r="AA50" s="882">
        <v>87</v>
      </c>
      <c r="AB50" s="879">
        <f t="shared" si="12"/>
        <v>92</v>
      </c>
      <c r="AC50" s="882">
        <v>92</v>
      </c>
      <c r="AD50" s="75">
        <f ca="1">OFFSET(R50,0,1)</f>
        <v>101</v>
      </c>
      <c r="AE50" s="76">
        <f ca="1">OFFSET(H50,0,1)</f>
        <v>56</v>
      </c>
      <c r="AF50" s="122">
        <f>AVERAGE(F50:AC50)</f>
        <v>87.583333333333329</v>
      </c>
      <c r="AG50" s="1004">
        <f t="shared" ca="1" si="14"/>
        <v>101</v>
      </c>
      <c r="AH50" s="1005"/>
      <c r="AI50" s="1006">
        <f t="shared" ca="1" si="15"/>
        <v>56</v>
      </c>
      <c r="AJ50" s="1005"/>
      <c r="AK50" s="1088">
        <f t="shared" si="16"/>
        <v>87.583333333333329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886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886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886" t="s">
        <v>122</v>
      </c>
      <c r="P51" s="269" t="str">
        <f t="shared" si="6"/>
        <v/>
      </c>
      <c r="Q51" s="886" t="s">
        <v>122</v>
      </c>
      <c r="R51" s="269" t="str">
        <f t="shared" si="7"/>
        <v/>
      </c>
      <c r="S51" s="886" t="s">
        <v>122</v>
      </c>
      <c r="T51" s="269">
        <f t="shared" si="8"/>
        <v>0.02</v>
      </c>
      <c r="U51" s="272" t="s">
        <v>140</v>
      </c>
      <c r="V51" s="269" t="str">
        <f t="shared" si="9"/>
        <v/>
      </c>
      <c r="W51" s="886" t="s">
        <v>122</v>
      </c>
      <c r="X51" s="269" t="str">
        <f t="shared" si="10"/>
        <v/>
      </c>
      <c r="Y51" s="886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886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886" t="s">
        <v>122</v>
      </c>
      <c r="H52" s="906">
        <f t="shared" si="2"/>
        <v>9.9999999999999995E-7</v>
      </c>
      <c r="I52" s="903">
        <v>9.9999999999999995E-7</v>
      </c>
      <c r="J52" s="904">
        <f t="shared" si="3"/>
        <v>1.9999999999999999E-6</v>
      </c>
      <c r="K52" s="905">
        <v>1.9999999999999999E-6</v>
      </c>
      <c r="L52" s="902">
        <f t="shared" si="4"/>
        <v>1.9999999999999999E-6</v>
      </c>
      <c r="M52" s="905">
        <v>1.9999999999999999E-6</v>
      </c>
      <c r="N52" s="902">
        <f t="shared" si="5"/>
        <v>1.9999999999999999E-6</v>
      </c>
      <c r="O52" s="905">
        <v>1.9999999999999999E-6</v>
      </c>
      <c r="P52" s="902">
        <f t="shared" si="6"/>
        <v>1.9999999999999999E-6</v>
      </c>
      <c r="Q52" s="905">
        <v>1.9999999999999999E-6</v>
      </c>
      <c r="R52" s="902">
        <f t="shared" si="7"/>
        <v>9.9999999999999995E-7</v>
      </c>
      <c r="S52" s="907">
        <v>9.9999999999999995E-7</v>
      </c>
      <c r="T52" s="902" t="str">
        <f t="shared" si="8"/>
        <v/>
      </c>
      <c r="U52" s="886" t="s">
        <v>122</v>
      </c>
      <c r="V52" s="902" t="str">
        <f t="shared" si="9"/>
        <v/>
      </c>
      <c r="W52" s="886" t="s">
        <v>122</v>
      </c>
      <c r="X52" s="902" t="str">
        <f t="shared" si="10"/>
        <v/>
      </c>
      <c r="Y52" s="886" t="s">
        <v>122</v>
      </c>
      <c r="Z52" s="902" t="str">
        <f t="shared" si="11"/>
        <v/>
      </c>
      <c r="AA52" s="886" t="s">
        <v>122</v>
      </c>
      <c r="AB52" s="902" t="str">
        <f t="shared" si="12"/>
        <v/>
      </c>
      <c r="AC52" s="886" t="s">
        <v>122</v>
      </c>
      <c r="AD52" s="217">
        <f ca="1">OFFSET(J52,0,1)</f>
        <v>1.9999999999999999E-6</v>
      </c>
      <c r="AE52" s="123">
        <f ca="1">OFFSET(H52,0,1)</f>
        <v>9.9999999999999995E-7</v>
      </c>
      <c r="AF52" s="123">
        <f>AVERAGE(F52:AC52)</f>
        <v>1.6666666666666669E-6</v>
      </c>
      <c r="AG52" s="1105">
        <f t="shared" ca="1" si="14"/>
        <v>1.9999999999999999E-6</v>
      </c>
      <c r="AH52" s="1106"/>
      <c r="AI52" s="1107">
        <f t="shared" ca="1" si="15"/>
        <v>9.9999999999999995E-7</v>
      </c>
      <c r="AJ52" s="1106"/>
      <c r="AK52" s="1107">
        <f>AF52</f>
        <v>1.6666666666666669E-6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305</v>
      </c>
      <c r="E53" s="216" t="s">
        <v>104</v>
      </c>
      <c r="F53" s="902" t="str">
        <f t="shared" si="1"/>
        <v/>
      </c>
      <c r="G53" s="886" t="s">
        <v>122</v>
      </c>
      <c r="H53" s="904">
        <f t="shared" si="2"/>
        <v>9.9999999999999995E-7</v>
      </c>
      <c r="I53" s="903" t="s">
        <v>141</v>
      </c>
      <c r="J53" s="902">
        <f t="shared" si="3"/>
        <v>9.9999999999999995E-7</v>
      </c>
      <c r="K53" s="905" t="s">
        <v>141</v>
      </c>
      <c r="L53" s="902">
        <f t="shared" si="4"/>
        <v>9.9999999999999995E-7</v>
      </c>
      <c r="M53" s="905" t="s">
        <v>141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886" t="s">
        <v>122</v>
      </c>
      <c r="V53" s="902" t="str">
        <f t="shared" si="9"/>
        <v/>
      </c>
      <c r="W53" s="886" t="s">
        <v>122</v>
      </c>
      <c r="X53" s="902" t="str">
        <f t="shared" si="10"/>
        <v/>
      </c>
      <c r="Y53" s="886" t="s">
        <v>122</v>
      </c>
      <c r="Z53" s="902" t="str">
        <f t="shared" si="11"/>
        <v/>
      </c>
      <c r="AA53" s="886" t="s">
        <v>122</v>
      </c>
      <c r="AB53" s="902" t="str">
        <f t="shared" si="12"/>
        <v/>
      </c>
      <c r="AC53" s="886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4"/>
        <v>&lt;0.000001</v>
      </c>
      <c r="AH53" s="1106"/>
      <c r="AI53" s="1107" t="str">
        <f t="shared" si="15"/>
        <v>-</v>
      </c>
      <c r="AJ53" s="1106"/>
      <c r="AK53" s="1107" t="str">
        <f t="shared" si="16"/>
        <v>-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886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886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886" t="s">
        <v>122</v>
      </c>
      <c r="P54" s="283" t="str">
        <f t="shared" si="6"/>
        <v/>
      </c>
      <c r="Q54" s="886" t="s">
        <v>122</v>
      </c>
      <c r="R54" s="283" t="str">
        <f t="shared" si="7"/>
        <v/>
      </c>
      <c r="S54" s="886" t="s">
        <v>122</v>
      </c>
      <c r="T54" s="283">
        <f t="shared" si="8"/>
        <v>2E-3</v>
      </c>
      <c r="U54" s="286" t="s">
        <v>138</v>
      </c>
      <c r="V54" s="283" t="str">
        <f t="shared" si="9"/>
        <v/>
      </c>
      <c r="W54" s="886" t="s">
        <v>122</v>
      </c>
      <c r="X54" s="283" t="str">
        <f t="shared" si="10"/>
        <v/>
      </c>
      <c r="Y54" s="8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8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4"/>
        <v>&lt;0.002</v>
      </c>
      <c r="AH54" s="1008"/>
      <c r="AI54" s="1084" t="str">
        <f t="shared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6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6" t="s">
        <v>122</v>
      </c>
      <c r="P55" s="885" t="str">
        <f t="shared" si="6"/>
        <v/>
      </c>
      <c r="Q55" s="886" t="s">
        <v>122</v>
      </c>
      <c r="R55" s="885" t="str">
        <f t="shared" si="7"/>
        <v/>
      </c>
      <c r="S55" s="886" t="s">
        <v>122</v>
      </c>
      <c r="T55" s="885">
        <f t="shared" si="8"/>
        <v>5.0000000000000001E-4</v>
      </c>
      <c r="U55" s="889" t="s">
        <v>142</v>
      </c>
      <c r="V55" s="885" t="str">
        <f t="shared" si="9"/>
        <v/>
      </c>
      <c r="W55" s="886" t="s">
        <v>122</v>
      </c>
      <c r="X55" s="885" t="str">
        <f t="shared" si="10"/>
        <v/>
      </c>
      <c r="Y55" s="886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6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5">
        <f t="shared" si="1"/>
        <v>0.8</v>
      </c>
      <c r="G56" s="231">
        <v>0.8</v>
      </c>
      <c r="H56" s="230">
        <f t="shared" si="2"/>
        <v>1.7</v>
      </c>
      <c r="I56" s="231">
        <v>1.7</v>
      </c>
      <c r="J56" s="230">
        <f t="shared" si="3"/>
        <v>1.3</v>
      </c>
      <c r="K56" s="233">
        <v>1.3</v>
      </c>
      <c r="L56" s="232">
        <f t="shared" si="4"/>
        <v>2.1</v>
      </c>
      <c r="M56" s="233">
        <v>2.1</v>
      </c>
      <c r="N56" s="230">
        <f t="shared" si="5"/>
        <v>2.1</v>
      </c>
      <c r="O56" s="233">
        <v>2.1</v>
      </c>
      <c r="P56" s="230">
        <f t="shared" si="6"/>
        <v>1.5</v>
      </c>
      <c r="Q56" s="233">
        <v>1.5</v>
      </c>
      <c r="R56" s="230">
        <f t="shared" si="7"/>
        <v>1.2</v>
      </c>
      <c r="S56" s="234">
        <v>1.2</v>
      </c>
      <c r="T56" s="230">
        <f t="shared" si="8"/>
        <v>1</v>
      </c>
      <c r="U56" s="234">
        <v>1</v>
      </c>
      <c r="V56" s="230">
        <f t="shared" si="9"/>
        <v>1.5</v>
      </c>
      <c r="W56" s="234">
        <v>1.5</v>
      </c>
      <c r="X56" s="230">
        <f t="shared" si="10"/>
        <v>1</v>
      </c>
      <c r="Y56" s="234">
        <v>1</v>
      </c>
      <c r="Z56" s="230">
        <f t="shared" si="11"/>
        <v>1.3</v>
      </c>
      <c r="AA56" s="234">
        <v>1.3</v>
      </c>
      <c r="AB56" s="230">
        <f t="shared" si="12"/>
        <v>1.1000000000000001</v>
      </c>
      <c r="AC56" s="234">
        <v>1.1000000000000001</v>
      </c>
      <c r="AD56" s="204">
        <f ca="1">OFFSET(L56,0,1)</f>
        <v>2.1</v>
      </c>
      <c r="AE56" s="121">
        <f ca="1">OFFSET(F56,0,1)</f>
        <v>0.8</v>
      </c>
      <c r="AF56" s="121">
        <f>AVERAGE(F56:AC56)</f>
        <v>1.3833333333333335</v>
      </c>
      <c r="AG56" s="1085">
        <f t="shared" ca="1" si="14"/>
        <v>2.1</v>
      </c>
      <c r="AH56" s="1086"/>
      <c r="AI56" s="1087">
        <f t="shared" ca="1" si="15"/>
        <v>0.8</v>
      </c>
      <c r="AJ56" s="1086"/>
      <c r="AK56" s="1087">
        <f t="shared" si="16"/>
        <v>1.3833333333333335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315</v>
      </c>
      <c r="E57" s="71" t="s">
        <v>220</v>
      </c>
      <c r="F57" s="232">
        <f t="shared" si="1"/>
        <v>7.1</v>
      </c>
      <c r="G57" s="231">
        <v>7.1</v>
      </c>
      <c r="H57" s="230">
        <f t="shared" si="2"/>
        <v>7</v>
      </c>
      <c r="I57" s="231">
        <v>7</v>
      </c>
      <c r="J57" s="230">
        <f t="shared" si="3"/>
        <v>7</v>
      </c>
      <c r="K57" s="233">
        <v>7</v>
      </c>
      <c r="L57" s="230">
        <f t="shared" si="4"/>
        <v>7.1</v>
      </c>
      <c r="M57" s="233">
        <v>7.1</v>
      </c>
      <c r="N57" s="230">
        <f t="shared" si="5"/>
        <v>7</v>
      </c>
      <c r="O57" s="233">
        <v>7</v>
      </c>
      <c r="P57" s="230">
        <f t="shared" si="6"/>
        <v>7.1</v>
      </c>
      <c r="Q57" s="233">
        <v>7.1</v>
      </c>
      <c r="R57" s="235">
        <f t="shared" si="7"/>
        <v>6.9</v>
      </c>
      <c r="S57" s="234">
        <v>6.9</v>
      </c>
      <c r="T57" s="230">
        <f t="shared" si="8"/>
        <v>7.1</v>
      </c>
      <c r="U57" s="234">
        <v>7.1</v>
      </c>
      <c r="V57" s="230">
        <f t="shared" si="9"/>
        <v>7.1</v>
      </c>
      <c r="W57" s="234">
        <v>7.1</v>
      </c>
      <c r="X57" s="230">
        <f t="shared" si="10"/>
        <v>6.9</v>
      </c>
      <c r="Y57" s="234">
        <v>6.9</v>
      </c>
      <c r="Z57" s="230">
        <f t="shared" si="11"/>
        <v>6.9</v>
      </c>
      <c r="AA57" s="234">
        <v>6.9</v>
      </c>
      <c r="AB57" s="230">
        <f t="shared" si="12"/>
        <v>7.1</v>
      </c>
      <c r="AC57" s="234">
        <v>7.1</v>
      </c>
      <c r="AD57" s="204">
        <f ca="1">OFFSET(F57,0,1)</f>
        <v>7.1</v>
      </c>
      <c r="AE57" s="121">
        <f ca="1">OFFSET(R57,0,1)</f>
        <v>6.9</v>
      </c>
      <c r="AF57" s="121">
        <f>AVERAGE(F57:AC57)</f>
        <v>7.0249999999999995</v>
      </c>
      <c r="AG57" s="1085">
        <f t="shared" ca="1" si="14"/>
        <v>7.1</v>
      </c>
      <c r="AH57" s="1086"/>
      <c r="AI57" s="1087">
        <f t="shared" ca="1" si="15"/>
        <v>6.9</v>
      </c>
      <c r="AJ57" s="1086"/>
      <c r="AK57" s="1087">
        <f t="shared" si="16"/>
        <v>7.0249999999999995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220</v>
      </c>
      <c r="F58" s="879" t="str">
        <f t="shared" si="1"/>
        <v/>
      </c>
      <c r="G58" s="886" t="s">
        <v>122</v>
      </c>
      <c r="H58" s="879" t="str">
        <f t="shared" si="2"/>
        <v/>
      </c>
      <c r="I58" s="886" t="s">
        <v>122</v>
      </c>
      <c r="J58" s="879" t="str">
        <f t="shared" si="3"/>
        <v/>
      </c>
      <c r="K58" s="886" t="s">
        <v>122</v>
      </c>
      <c r="L58" s="879" t="str">
        <f t="shared" si="4"/>
        <v/>
      </c>
      <c r="M58" s="886" t="s">
        <v>122</v>
      </c>
      <c r="N58" s="879" t="str">
        <f t="shared" si="5"/>
        <v/>
      </c>
      <c r="O58" s="886" t="s">
        <v>122</v>
      </c>
      <c r="P58" s="879" t="str">
        <f t="shared" si="6"/>
        <v/>
      </c>
      <c r="Q58" s="886" t="s">
        <v>122</v>
      </c>
      <c r="R58" s="879" t="str">
        <f t="shared" si="7"/>
        <v/>
      </c>
      <c r="S58" s="886" t="s">
        <v>122</v>
      </c>
      <c r="T58" s="879" t="str">
        <f t="shared" si="8"/>
        <v/>
      </c>
      <c r="U58" s="886" t="s">
        <v>122</v>
      </c>
      <c r="V58" s="879" t="str">
        <f t="shared" si="9"/>
        <v/>
      </c>
      <c r="W58" s="886" t="s">
        <v>122</v>
      </c>
      <c r="X58" s="879" t="str">
        <f t="shared" si="10"/>
        <v/>
      </c>
      <c r="Y58" s="886" t="s">
        <v>122</v>
      </c>
      <c r="Z58" s="879" t="str">
        <f t="shared" si="11"/>
        <v/>
      </c>
      <c r="AA58" s="886" t="s">
        <v>122</v>
      </c>
      <c r="AB58" s="879" t="str">
        <f t="shared" si="12"/>
        <v/>
      </c>
      <c r="AC58" s="886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220</v>
      </c>
      <c r="F59" s="879">
        <f>COUNTA(G59)</f>
        <v>1</v>
      </c>
      <c r="G59" s="332" t="s">
        <v>544</v>
      </c>
      <c r="H59" s="879">
        <f>COUNTA(I59)</f>
        <v>1</v>
      </c>
      <c r="I59" s="332" t="s">
        <v>143</v>
      </c>
      <c r="J59" s="879">
        <f>COUNTA(K59)</f>
        <v>1</v>
      </c>
      <c r="K59" s="880" t="s">
        <v>143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544</v>
      </c>
      <c r="P59" s="879">
        <f>COUNTA(Q59)</f>
        <v>1</v>
      </c>
      <c r="Q59" s="880" t="s">
        <v>1718</v>
      </c>
      <c r="R59" s="879">
        <f>COUNTA(S59)</f>
        <v>1</v>
      </c>
      <c r="S59" s="882" t="s">
        <v>1718</v>
      </c>
      <c r="T59" s="879">
        <f>COUNTA(U59)</f>
        <v>1</v>
      </c>
      <c r="U59" s="882" t="s">
        <v>1718</v>
      </c>
      <c r="V59" s="879">
        <f>COUNTA(W59)</f>
        <v>1</v>
      </c>
      <c r="W59" s="882" t="s">
        <v>1718</v>
      </c>
      <c r="X59" s="879">
        <f>COUNTA(Y59)</f>
        <v>1</v>
      </c>
      <c r="Y59" s="882" t="s">
        <v>1718</v>
      </c>
      <c r="Z59" s="879">
        <f>COUNTA(AA59)</f>
        <v>1</v>
      </c>
      <c r="AA59" s="882" t="s">
        <v>1718</v>
      </c>
      <c r="AB59" s="879">
        <f>COUNTA(AC59)</f>
        <v>1</v>
      </c>
      <c r="AC59" s="882" t="s">
        <v>1718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5">
        <f t="shared" si="1"/>
        <v>4.0999999999999996</v>
      </c>
      <c r="G60" s="231">
        <v>4.0999999999999996</v>
      </c>
      <c r="H60" s="230">
        <f t="shared" si="2"/>
        <v>9.9</v>
      </c>
      <c r="I60" s="231">
        <v>9.9</v>
      </c>
      <c r="J60" s="230">
        <f t="shared" si="3"/>
        <v>5.3</v>
      </c>
      <c r="K60" s="233">
        <v>5.3</v>
      </c>
      <c r="L60" s="230">
        <f t="shared" si="4"/>
        <v>10</v>
      </c>
      <c r="M60" s="233">
        <v>10</v>
      </c>
      <c r="N60" s="232">
        <f t="shared" si="5"/>
        <v>11</v>
      </c>
      <c r="O60" s="233">
        <v>11</v>
      </c>
      <c r="P60" s="230">
        <f t="shared" si="6"/>
        <v>7.4</v>
      </c>
      <c r="Q60" s="233">
        <v>7.4</v>
      </c>
      <c r="R60" s="230">
        <f t="shared" si="7"/>
        <v>4.7</v>
      </c>
      <c r="S60" s="234">
        <v>4.7</v>
      </c>
      <c r="T60" s="230">
        <f t="shared" si="8"/>
        <v>6.3</v>
      </c>
      <c r="U60" s="234">
        <v>6.3</v>
      </c>
      <c r="V60" s="230">
        <f t="shared" si="9"/>
        <v>9.4</v>
      </c>
      <c r="W60" s="234">
        <v>9.4</v>
      </c>
      <c r="X60" s="230">
        <f t="shared" si="10"/>
        <v>4.4000000000000004</v>
      </c>
      <c r="Y60" s="234">
        <v>4.4000000000000004</v>
      </c>
      <c r="Z60" s="230">
        <f t="shared" si="11"/>
        <v>8.4</v>
      </c>
      <c r="AA60" s="234">
        <v>8.4</v>
      </c>
      <c r="AB60" s="230">
        <f t="shared" si="12"/>
        <v>5.3</v>
      </c>
      <c r="AC60" s="234">
        <v>5.3</v>
      </c>
      <c r="AD60" s="204">
        <f ca="1">OFFSET(N60,0,1)</f>
        <v>11</v>
      </c>
      <c r="AE60" s="121">
        <f ca="1">OFFSET(F60,0,1)</f>
        <v>4.0999999999999996</v>
      </c>
      <c r="AF60" s="121">
        <f>AVERAGE(F60:AC60)</f>
        <v>7.1833333333333362</v>
      </c>
      <c r="AG60" s="1085">
        <f t="shared" ref="AG60:AG61" ca="1" si="18">AD60</f>
        <v>11</v>
      </c>
      <c r="AH60" s="1086"/>
      <c r="AI60" s="1087">
        <f t="shared" ca="1" si="15"/>
        <v>4.0999999999999996</v>
      </c>
      <c r="AJ60" s="1086"/>
      <c r="AK60" s="1087">
        <f t="shared" si="16"/>
        <v>7.1833333333333362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6</v>
      </c>
      <c r="G61" s="231">
        <v>6</v>
      </c>
      <c r="H61" s="232">
        <f t="shared" si="2"/>
        <v>32</v>
      </c>
      <c r="I61" s="231">
        <v>32</v>
      </c>
      <c r="J61" s="230">
        <f t="shared" si="3"/>
        <v>2.9</v>
      </c>
      <c r="K61" s="233">
        <v>2.9</v>
      </c>
      <c r="L61" s="230">
        <f t="shared" si="4"/>
        <v>7.4</v>
      </c>
      <c r="M61" s="233">
        <v>7.4</v>
      </c>
      <c r="N61" s="230">
        <f t="shared" si="5"/>
        <v>7.7</v>
      </c>
      <c r="O61" s="233">
        <v>7.7</v>
      </c>
      <c r="P61" s="230">
        <f t="shared" si="6"/>
        <v>5.9</v>
      </c>
      <c r="Q61" s="233">
        <v>5.9</v>
      </c>
      <c r="R61" s="235">
        <f t="shared" si="7"/>
        <v>2.4</v>
      </c>
      <c r="S61" s="234">
        <v>2.4</v>
      </c>
      <c r="T61" s="230">
        <f t="shared" si="8"/>
        <v>3.1</v>
      </c>
      <c r="U61" s="234">
        <v>3.1</v>
      </c>
      <c r="V61" s="230">
        <f t="shared" si="9"/>
        <v>10</v>
      </c>
      <c r="W61" s="234">
        <v>10</v>
      </c>
      <c r="X61" s="230">
        <f t="shared" si="10"/>
        <v>3.4</v>
      </c>
      <c r="Y61" s="234">
        <v>3.4</v>
      </c>
      <c r="Z61" s="230">
        <f t="shared" si="11"/>
        <v>7.4</v>
      </c>
      <c r="AA61" s="234">
        <v>7.4</v>
      </c>
      <c r="AB61" s="230">
        <f t="shared" si="12"/>
        <v>7</v>
      </c>
      <c r="AC61" s="234">
        <v>7</v>
      </c>
      <c r="AD61" s="204">
        <f ca="1">OFFSET(H61,0,1)</f>
        <v>32</v>
      </c>
      <c r="AE61" s="121">
        <f ca="1">OFFSET(R61,0,1)</f>
        <v>2.4</v>
      </c>
      <c r="AF61" s="121">
        <f>AVERAGE(F61:AC61)</f>
        <v>7.9333333333333362</v>
      </c>
      <c r="AG61" s="1103">
        <f t="shared" ca="1" si="18"/>
        <v>32</v>
      </c>
      <c r="AH61" s="1104"/>
      <c r="AI61" s="1129">
        <f t="shared" ca="1" si="15"/>
        <v>2.4</v>
      </c>
      <c r="AJ61" s="1104"/>
      <c r="AK61" s="1129">
        <f t="shared" si="16"/>
        <v>7.9333333333333362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340</v>
      </c>
      <c r="E64" s="20"/>
      <c r="F64" s="127" t="s">
        <v>151</v>
      </c>
      <c r="G64" s="113">
        <v>43565</v>
      </c>
      <c r="H64" s="127" t="s">
        <v>151</v>
      </c>
      <c r="I64" s="79">
        <v>43593</v>
      </c>
      <c r="J64" s="127" t="s">
        <v>151</v>
      </c>
      <c r="K64" s="79">
        <v>43628</v>
      </c>
      <c r="L64" s="127" t="s">
        <v>151</v>
      </c>
      <c r="M64" s="79">
        <v>43649</v>
      </c>
      <c r="N64" s="127" t="s">
        <v>151</v>
      </c>
      <c r="O64" s="79">
        <v>43683</v>
      </c>
      <c r="P64" s="127" t="s">
        <v>151</v>
      </c>
      <c r="Q64" s="79">
        <v>43711</v>
      </c>
      <c r="R64" s="127" t="s">
        <v>151</v>
      </c>
      <c r="S64" s="80">
        <v>43741</v>
      </c>
      <c r="T64" s="127" t="s">
        <v>151</v>
      </c>
      <c r="U64" s="80">
        <v>43775</v>
      </c>
      <c r="V64" s="127" t="s">
        <v>151</v>
      </c>
      <c r="W64" s="80">
        <v>43803</v>
      </c>
      <c r="X64" s="127" t="s">
        <v>151</v>
      </c>
      <c r="Y64" s="80">
        <v>43838</v>
      </c>
      <c r="Z64" s="127" t="s">
        <v>151</v>
      </c>
      <c r="AA64" s="80">
        <v>43866</v>
      </c>
      <c r="AB64" s="127" t="s">
        <v>151</v>
      </c>
      <c r="AC64" s="80">
        <v>43894</v>
      </c>
      <c r="AD64" s="98"/>
      <c r="AE64" s="99"/>
      <c r="AF64" s="99"/>
      <c r="AG64" s="1099" t="s">
        <v>1523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6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6" t="s">
        <v>122</v>
      </c>
      <c r="P65" s="885" t="str">
        <f>IFERROR(LOOKUP(10^10,RIGHT(Q65,COLUMN(65:65))*1),"")</f>
        <v/>
      </c>
      <c r="Q65" s="886" t="s">
        <v>122</v>
      </c>
      <c r="R65" s="885" t="str">
        <f>IFERROR(LOOKUP(10^10,RIGHT(S65,COLUMN(65:65))*1),"")</f>
        <v/>
      </c>
      <c r="S65" s="886" t="s">
        <v>122</v>
      </c>
      <c r="T65" s="885" t="str">
        <f>IFERROR(LOOKUP(10^10,RIGHT(U65,COLUMN(65:65))*1),"")</f>
        <v/>
      </c>
      <c r="U65" s="886" t="s">
        <v>122</v>
      </c>
      <c r="V65" s="885" t="str">
        <f>IFERROR(LOOKUP(10^10,RIGHT(W65,COLUMN(65:65))*1),"")</f>
        <v/>
      </c>
      <c r="W65" s="886" t="s">
        <v>122</v>
      </c>
      <c r="X65" s="885" t="str">
        <f>IFERROR(LOOKUP(10^10,RIGHT(Y65,COLUMN(65:65))*1),"")</f>
        <v/>
      </c>
      <c r="Y65" s="886" t="s">
        <v>122</v>
      </c>
      <c r="Z65" s="885" t="str">
        <f>IFERROR(LOOKUP(10^10,RIGHT(AA65,COLUMN(65:65))*1),"")</f>
        <v/>
      </c>
      <c r="AA65" s="886" t="s">
        <v>122</v>
      </c>
      <c r="AB65" s="885" t="str">
        <f>IFERROR(LOOKUP(10^10,RIGHT(AC65,COLUMN(65:65))*1),"")</f>
        <v/>
      </c>
      <c r="AC65" s="886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6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6" t="s">
        <v>122</v>
      </c>
      <c r="P66" s="885" t="str">
        <f t="shared" ref="P66:P116" si="25">IFERROR(LOOKUP(10^10,RIGHT(Q66,COLUMN(66:66))*1),"")</f>
        <v/>
      </c>
      <c r="Q66" s="886" t="s">
        <v>122</v>
      </c>
      <c r="R66" s="885" t="str">
        <f t="shared" ref="R66:R116" si="26">IFERROR(LOOKUP(10^10,RIGHT(S66,COLUMN(66:66))*1),"")</f>
        <v/>
      </c>
      <c r="S66" s="886" t="s">
        <v>122</v>
      </c>
      <c r="T66" s="885" t="str">
        <f t="shared" ref="T66:T116" si="27">IFERROR(LOOKUP(10^10,RIGHT(U66,COLUMN(66:66))*1),"")</f>
        <v/>
      </c>
      <c r="U66" s="886" t="s">
        <v>122</v>
      </c>
      <c r="V66" s="885" t="str">
        <f t="shared" ref="V66:V116" si="28">IFERROR(LOOKUP(10^10,RIGHT(W66,COLUMN(66:66))*1),"")</f>
        <v/>
      </c>
      <c r="W66" s="886" t="s">
        <v>122</v>
      </c>
      <c r="X66" s="885" t="str">
        <f t="shared" ref="X66:X116" si="29">IFERROR(LOOKUP(10^10,RIGHT(Y66,COLUMN(66:66))*1),"")</f>
        <v/>
      </c>
      <c r="Y66" s="886" t="s">
        <v>122</v>
      </c>
      <c r="Z66" s="885" t="str">
        <f t="shared" ref="Z66:Z116" si="30">IFERROR(LOOKUP(10^10,RIGHT(AA66,COLUMN(66:66))*1),"")</f>
        <v/>
      </c>
      <c r="AA66" s="886" t="s">
        <v>122</v>
      </c>
      <c r="AB66" s="885" t="str">
        <f t="shared" ref="AB66:AB116" si="31">IFERROR(LOOKUP(10^10,RIGHT(AC66,COLUMN(66:66))*1),"")</f>
        <v/>
      </c>
      <c r="AC66" s="886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886" t="s">
        <v>122</v>
      </c>
      <c r="H67" s="283" t="str">
        <f t="shared" si="21"/>
        <v/>
      </c>
      <c r="I67" s="886" t="s">
        <v>122</v>
      </c>
      <c r="J67" s="283" t="str">
        <f t="shared" si="22"/>
        <v/>
      </c>
      <c r="K67" s="8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886" t="s">
        <v>122</v>
      </c>
      <c r="P67" s="283" t="str">
        <f t="shared" si="25"/>
        <v/>
      </c>
      <c r="Q67" s="886" t="s">
        <v>122</v>
      </c>
      <c r="R67" s="283" t="str">
        <f t="shared" si="26"/>
        <v/>
      </c>
      <c r="S67" s="886" t="s">
        <v>122</v>
      </c>
      <c r="T67" s="283" t="str">
        <f t="shared" si="27"/>
        <v/>
      </c>
      <c r="U67" s="886" t="s">
        <v>122</v>
      </c>
      <c r="V67" s="283" t="str">
        <f t="shared" si="28"/>
        <v/>
      </c>
      <c r="W67" s="886" t="s">
        <v>122</v>
      </c>
      <c r="X67" s="283" t="str">
        <f t="shared" si="29"/>
        <v/>
      </c>
      <c r="Y67" s="886" t="s">
        <v>122</v>
      </c>
      <c r="Z67" s="283" t="str">
        <f t="shared" si="30"/>
        <v/>
      </c>
      <c r="AA67" s="886" t="s">
        <v>122</v>
      </c>
      <c r="AB67" s="283" t="str">
        <f t="shared" si="31"/>
        <v/>
      </c>
      <c r="AC67" s="8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879" t="str">
        <f t="shared" si="20"/>
        <v/>
      </c>
      <c r="G68" s="886" t="s">
        <v>122</v>
      </c>
      <c r="H68" s="879" t="str">
        <f t="shared" si="21"/>
        <v/>
      </c>
      <c r="I68" s="886" t="s">
        <v>122</v>
      </c>
      <c r="J68" s="879" t="str">
        <f t="shared" si="22"/>
        <v/>
      </c>
      <c r="K68" s="886" t="s">
        <v>122</v>
      </c>
      <c r="L68" s="879" t="str">
        <f t="shared" si="23"/>
        <v/>
      </c>
      <c r="M68" s="886" t="s">
        <v>122</v>
      </c>
      <c r="N68" s="879" t="str">
        <f t="shared" si="24"/>
        <v/>
      </c>
      <c r="O68" s="886" t="s">
        <v>122</v>
      </c>
      <c r="P68" s="879" t="str">
        <f t="shared" si="25"/>
        <v/>
      </c>
      <c r="Q68" s="886" t="s">
        <v>122</v>
      </c>
      <c r="R68" s="879" t="str">
        <f t="shared" si="26"/>
        <v/>
      </c>
      <c r="S68" s="886" t="s">
        <v>122</v>
      </c>
      <c r="T68" s="879" t="str">
        <f t="shared" si="27"/>
        <v/>
      </c>
      <c r="U68" s="886" t="s">
        <v>122</v>
      </c>
      <c r="V68" s="879" t="str">
        <f t="shared" si="28"/>
        <v/>
      </c>
      <c r="W68" s="886" t="s">
        <v>122</v>
      </c>
      <c r="X68" s="879" t="str">
        <f t="shared" si="29"/>
        <v/>
      </c>
      <c r="Y68" s="886" t="s">
        <v>122</v>
      </c>
      <c r="Z68" s="879" t="str">
        <f t="shared" si="30"/>
        <v/>
      </c>
      <c r="AA68" s="886" t="s">
        <v>122</v>
      </c>
      <c r="AB68" s="879" t="str">
        <f t="shared" si="31"/>
        <v/>
      </c>
      <c r="AC68" s="886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6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6" t="s">
        <v>122</v>
      </c>
      <c r="P69" s="885" t="str">
        <f t="shared" si="25"/>
        <v/>
      </c>
      <c r="Q69" s="886" t="s">
        <v>122</v>
      </c>
      <c r="R69" s="885" t="str">
        <f t="shared" si="26"/>
        <v/>
      </c>
      <c r="S69" s="886" t="s">
        <v>122</v>
      </c>
      <c r="T69" s="885" t="str">
        <f t="shared" si="27"/>
        <v/>
      </c>
      <c r="U69" s="886" t="s">
        <v>122</v>
      </c>
      <c r="V69" s="885" t="str">
        <f t="shared" si="28"/>
        <v/>
      </c>
      <c r="W69" s="886" t="s">
        <v>122</v>
      </c>
      <c r="X69" s="885" t="str">
        <f t="shared" si="29"/>
        <v/>
      </c>
      <c r="Y69" s="886" t="s">
        <v>122</v>
      </c>
      <c r="Z69" s="885" t="str">
        <f t="shared" si="30"/>
        <v/>
      </c>
      <c r="AA69" s="886" t="s">
        <v>122</v>
      </c>
      <c r="AB69" s="885" t="str">
        <f t="shared" si="31"/>
        <v/>
      </c>
      <c r="AC69" s="886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220</v>
      </c>
      <c r="F70" s="879" t="str">
        <f t="shared" si="20"/>
        <v/>
      </c>
      <c r="G70" s="886" t="s">
        <v>122</v>
      </c>
      <c r="H70" s="879" t="str">
        <f t="shared" si="21"/>
        <v/>
      </c>
      <c r="I70" s="886" t="s">
        <v>122</v>
      </c>
      <c r="J70" s="879" t="str">
        <f t="shared" si="22"/>
        <v/>
      </c>
      <c r="K70" s="886" t="s">
        <v>122</v>
      </c>
      <c r="L70" s="879" t="str">
        <f t="shared" si="23"/>
        <v/>
      </c>
      <c r="M70" s="886" t="s">
        <v>122</v>
      </c>
      <c r="N70" s="879" t="str">
        <f t="shared" si="24"/>
        <v/>
      </c>
      <c r="O70" s="886" t="s">
        <v>122</v>
      </c>
      <c r="P70" s="879" t="str">
        <f t="shared" si="25"/>
        <v/>
      </c>
      <c r="Q70" s="886" t="s">
        <v>122</v>
      </c>
      <c r="R70" s="879" t="str">
        <f t="shared" si="26"/>
        <v/>
      </c>
      <c r="S70" s="886" t="s">
        <v>122</v>
      </c>
      <c r="T70" s="879" t="str">
        <f t="shared" si="27"/>
        <v/>
      </c>
      <c r="U70" s="886" t="s">
        <v>122</v>
      </c>
      <c r="V70" s="879" t="str">
        <f t="shared" si="28"/>
        <v/>
      </c>
      <c r="W70" s="886" t="s">
        <v>122</v>
      </c>
      <c r="X70" s="879" t="str">
        <f t="shared" si="29"/>
        <v/>
      </c>
      <c r="Y70" s="886" t="s">
        <v>122</v>
      </c>
      <c r="Z70" s="879" t="str">
        <f t="shared" si="30"/>
        <v/>
      </c>
      <c r="AA70" s="886" t="s">
        <v>122</v>
      </c>
      <c r="AB70" s="879" t="str">
        <f t="shared" si="31"/>
        <v/>
      </c>
      <c r="AC70" s="886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879" t="str">
        <f t="shared" si="20"/>
        <v/>
      </c>
      <c r="G71" s="886" t="s">
        <v>122</v>
      </c>
      <c r="H71" s="879" t="str">
        <f t="shared" si="21"/>
        <v/>
      </c>
      <c r="I71" s="886" t="s">
        <v>122</v>
      </c>
      <c r="J71" s="879" t="str">
        <f t="shared" si="22"/>
        <v/>
      </c>
      <c r="K71" s="886" t="s">
        <v>122</v>
      </c>
      <c r="L71" s="879" t="str">
        <f t="shared" si="23"/>
        <v/>
      </c>
      <c r="M71" s="886" t="s">
        <v>122</v>
      </c>
      <c r="N71" s="879" t="str">
        <f t="shared" si="24"/>
        <v/>
      </c>
      <c r="O71" s="886" t="s">
        <v>122</v>
      </c>
      <c r="P71" s="879" t="str">
        <f t="shared" si="25"/>
        <v/>
      </c>
      <c r="Q71" s="886" t="s">
        <v>122</v>
      </c>
      <c r="R71" s="879" t="str">
        <f t="shared" si="26"/>
        <v/>
      </c>
      <c r="S71" s="886" t="s">
        <v>122</v>
      </c>
      <c r="T71" s="879" t="str">
        <f t="shared" si="27"/>
        <v/>
      </c>
      <c r="U71" s="886" t="s">
        <v>122</v>
      </c>
      <c r="V71" s="879" t="str">
        <f t="shared" si="28"/>
        <v/>
      </c>
      <c r="W71" s="886" t="s">
        <v>122</v>
      </c>
      <c r="X71" s="879" t="str">
        <f t="shared" si="29"/>
        <v/>
      </c>
      <c r="Y71" s="886" t="s">
        <v>122</v>
      </c>
      <c r="Z71" s="879" t="str">
        <f t="shared" si="30"/>
        <v/>
      </c>
      <c r="AA71" s="886" t="s">
        <v>122</v>
      </c>
      <c r="AB71" s="879" t="str">
        <f t="shared" si="31"/>
        <v/>
      </c>
      <c r="AC71" s="886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886" t="s">
        <v>122</v>
      </c>
      <c r="H72" s="283" t="str">
        <f t="shared" si="21"/>
        <v/>
      </c>
      <c r="I72" s="886" t="s">
        <v>122</v>
      </c>
      <c r="J72" s="283" t="str">
        <f t="shared" si="22"/>
        <v/>
      </c>
      <c r="K72" s="8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886" t="s">
        <v>122</v>
      </c>
      <c r="P72" s="283" t="str">
        <f t="shared" si="25"/>
        <v/>
      </c>
      <c r="Q72" s="886" t="s">
        <v>122</v>
      </c>
      <c r="R72" s="283" t="str">
        <f t="shared" si="26"/>
        <v/>
      </c>
      <c r="S72" s="886" t="s">
        <v>122</v>
      </c>
      <c r="T72" s="283" t="str">
        <f t="shared" si="27"/>
        <v/>
      </c>
      <c r="U72" s="886" t="s">
        <v>122</v>
      </c>
      <c r="V72" s="283" t="str">
        <f t="shared" si="28"/>
        <v/>
      </c>
      <c r="W72" s="886" t="s">
        <v>122</v>
      </c>
      <c r="X72" s="283" t="str">
        <f t="shared" si="29"/>
        <v/>
      </c>
      <c r="Y72" s="886" t="s">
        <v>122</v>
      </c>
      <c r="Z72" s="283" t="str">
        <f t="shared" si="30"/>
        <v/>
      </c>
      <c r="AA72" s="886" t="s">
        <v>122</v>
      </c>
      <c r="AB72" s="283" t="str">
        <f t="shared" si="31"/>
        <v/>
      </c>
      <c r="AC72" s="8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283" t="str">
        <f t="shared" si="20"/>
        <v/>
      </c>
      <c r="G73" s="886" t="s">
        <v>122</v>
      </c>
      <c r="H73" s="283" t="str">
        <f t="shared" si="21"/>
        <v/>
      </c>
      <c r="I73" s="886" t="s">
        <v>122</v>
      </c>
      <c r="J73" s="283" t="str">
        <f t="shared" si="22"/>
        <v/>
      </c>
      <c r="K73" s="8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886" t="s">
        <v>122</v>
      </c>
      <c r="P73" s="283" t="str">
        <f t="shared" si="25"/>
        <v/>
      </c>
      <c r="Q73" s="886" t="s">
        <v>122</v>
      </c>
      <c r="R73" s="283" t="str">
        <f t="shared" si="26"/>
        <v/>
      </c>
      <c r="S73" s="886" t="s">
        <v>122</v>
      </c>
      <c r="T73" s="283" t="str">
        <f t="shared" si="27"/>
        <v/>
      </c>
      <c r="U73" s="886" t="s">
        <v>122</v>
      </c>
      <c r="V73" s="283" t="str">
        <f t="shared" si="28"/>
        <v/>
      </c>
      <c r="W73" s="886" t="s">
        <v>122</v>
      </c>
      <c r="X73" s="283" t="str">
        <f t="shared" si="29"/>
        <v/>
      </c>
      <c r="Y73" s="886" t="s">
        <v>122</v>
      </c>
      <c r="Z73" s="283" t="str">
        <f t="shared" si="30"/>
        <v/>
      </c>
      <c r="AA73" s="886" t="s">
        <v>122</v>
      </c>
      <c r="AB73" s="283" t="str">
        <f t="shared" si="31"/>
        <v/>
      </c>
      <c r="AC73" s="8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6" t="s">
        <v>122</v>
      </c>
      <c r="H74" s="879" t="str">
        <f t="shared" si="21"/>
        <v/>
      </c>
      <c r="I74" s="886" t="s">
        <v>122</v>
      </c>
      <c r="J74" s="879" t="str">
        <f t="shared" si="22"/>
        <v/>
      </c>
      <c r="K74" s="886" t="s">
        <v>122</v>
      </c>
      <c r="L74" s="879" t="str">
        <f t="shared" si="23"/>
        <v/>
      </c>
      <c r="M74" s="886" t="s">
        <v>122</v>
      </c>
      <c r="N74" s="879" t="str">
        <f t="shared" si="24"/>
        <v/>
      </c>
      <c r="O74" s="886" t="s">
        <v>122</v>
      </c>
      <c r="P74" s="879" t="str">
        <f t="shared" si="25"/>
        <v/>
      </c>
      <c r="Q74" s="886" t="s">
        <v>122</v>
      </c>
      <c r="R74" s="879" t="str">
        <f t="shared" si="26"/>
        <v/>
      </c>
      <c r="S74" s="886" t="s">
        <v>122</v>
      </c>
      <c r="T74" s="879" t="str">
        <f t="shared" si="27"/>
        <v/>
      </c>
      <c r="U74" s="886" t="s">
        <v>122</v>
      </c>
      <c r="V74" s="879" t="str">
        <f t="shared" si="28"/>
        <v/>
      </c>
      <c r="W74" s="886" t="s">
        <v>122</v>
      </c>
      <c r="X74" s="879" t="str">
        <f t="shared" si="29"/>
        <v/>
      </c>
      <c r="Y74" s="886" t="s">
        <v>122</v>
      </c>
      <c r="Z74" s="879" t="str">
        <f t="shared" si="30"/>
        <v/>
      </c>
      <c r="AA74" s="886" t="s">
        <v>122</v>
      </c>
      <c r="AB74" s="879" t="str">
        <f t="shared" si="31"/>
        <v/>
      </c>
      <c r="AC74" s="886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6" t="s">
        <v>122</v>
      </c>
      <c r="H75" s="879" t="str">
        <f t="shared" si="21"/>
        <v/>
      </c>
      <c r="I75" s="886" t="s">
        <v>122</v>
      </c>
      <c r="J75" s="879" t="str">
        <f t="shared" si="22"/>
        <v/>
      </c>
      <c r="K75" s="886" t="s">
        <v>122</v>
      </c>
      <c r="L75" s="879" t="str">
        <f t="shared" si="23"/>
        <v/>
      </c>
      <c r="M75" s="886" t="s">
        <v>122</v>
      </c>
      <c r="N75" s="879" t="str">
        <f t="shared" si="24"/>
        <v/>
      </c>
      <c r="O75" s="886" t="s">
        <v>122</v>
      </c>
      <c r="P75" s="879" t="str">
        <f t="shared" si="25"/>
        <v/>
      </c>
      <c r="Q75" s="886" t="s">
        <v>122</v>
      </c>
      <c r="R75" s="879" t="str">
        <f t="shared" si="26"/>
        <v/>
      </c>
      <c r="S75" s="886" t="s">
        <v>122</v>
      </c>
      <c r="T75" s="879" t="str">
        <f t="shared" si="27"/>
        <v/>
      </c>
      <c r="U75" s="886" t="s">
        <v>122</v>
      </c>
      <c r="V75" s="879" t="str">
        <f t="shared" si="28"/>
        <v/>
      </c>
      <c r="W75" s="886" t="s">
        <v>122</v>
      </c>
      <c r="X75" s="879" t="str">
        <f t="shared" si="29"/>
        <v/>
      </c>
      <c r="Y75" s="886" t="s">
        <v>122</v>
      </c>
      <c r="Z75" s="879" t="str">
        <f t="shared" si="30"/>
        <v/>
      </c>
      <c r="AA75" s="886" t="s">
        <v>122</v>
      </c>
      <c r="AB75" s="879" t="str">
        <f t="shared" si="31"/>
        <v/>
      </c>
      <c r="AC75" s="886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6" t="s">
        <v>122</v>
      </c>
      <c r="H76" s="879" t="str">
        <f t="shared" si="21"/>
        <v/>
      </c>
      <c r="I76" s="886" t="s">
        <v>122</v>
      </c>
      <c r="J76" s="879" t="str">
        <f t="shared" si="22"/>
        <v/>
      </c>
      <c r="K76" s="886" t="s">
        <v>122</v>
      </c>
      <c r="L76" s="879" t="str">
        <f t="shared" si="23"/>
        <v/>
      </c>
      <c r="M76" s="886" t="s">
        <v>122</v>
      </c>
      <c r="N76" s="879" t="str">
        <f t="shared" si="24"/>
        <v/>
      </c>
      <c r="O76" s="886" t="s">
        <v>122</v>
      </c>
      <c r="P76" s="879" t="str">
        <f t="shared" si="25"/>
        <v/>
      </c>
      <c r="Q76" s="886" t="s">
        <v>122</v>
      </c>
      <c r="R76" s="879" t="str">
        <f t="shared" si="26"/>
        <v/>
      </c>
      <c r="S76" s="886" t="s">
        <v>122</v>
      </c>
      <c r="T76" s="879" t="str">
        <f t="shared" si="27"/>
        <v/>
      </c>
      <c r="U76" s="886" t="s">
        <v>122</v>
      </c>
      <c r="V76" s="879" t="str">
        <f t="shared" si="28"/>
        <v/>
      </c>
      <c r="W76" s="886" t="s">
        <v>122</v>
      </c>
      <c r="X76" s="879" t="str">
        <f t="shared" si="29"/>
        <v/>
      </c>
      <c r="Y76" s="886" t="s">
        <v>122</v>
      </c>
      <c r="Z76" s="879" t="str">
        <f t="shared" si="30"/>
        <v/>
      </c>
      <c r="AA76" s="886" t="s">
        <v>122</v>
      </c>
      <c r="AB76" s="879" t="str">
        <f t="shared" si="31"/>
        <v/>
      </c>
      <c r="AC76" s="886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879" t="str">
        <f t="shared" si="20"/>
        <v/>
      </c>
      <c r="G77" s="886" t="s">
        <v>122</v>
      </c>
      <c r="H77" s="879" t="str">
        <f t="shared" si="21"/>
        <v/>
      </c>
      <c r="I77" s="886" t="s">
        <v>122</v>
      </c>
      <c r="J77" s="879" t="str">
        <f t="shared" si="22"/>
        <v/>
      </c>
      <c r="K77" s="886" t="s">
        <v>122</v>
      </c>
      <c r="L77" s="879" t="str">
        <f t="shared" si="23"/>
        <v/>
      </c>
      <c r="M77" s="886" t="s">
        <v>122</v>
      </c>
      <c r="N77" s="879" t="str">
        <f t="shared" si="24"/>
        <v/>
      </c>
      <c r="O77" s="886" t="s">
        <v>122</v>
      </c>
      <c r="P77" s="879" t="str">
        <f t="shared" si="25"/>
        <v/>
      </c>
      <c r="Q77" s="886" t="s">
        <v>122</v>
      </c>
      <c r="R77" s="879" t="str">
        <f t="shared" si="26"/>
        <v/>
      </c>
      <c r="S77" s="886" t="s">
        <v>122</v>
      </c>
      <c r="T77" s="879" t="str">
        <f t="shared" si="27"/>
        <v/>
      </c>
      <c r="U77" s="886" t="s">
        <v>122</v>
      </c>
      <c r="V77" s="879" t="str">
        <f t="shared" si="28"/>
        <v/>
      </c>
      <c r="W77" s="886" t="s">
        <v>122</v>
      </c>
      <c r="X77" s="879" t="str">
        <f t="shared" si="29"/>
        <v/>
      </c>
      <c r="Y77" s="886" t="s">
        <v>122</v>
      </c>
      <c r="Z77" s="879" t="str">
        <f t="shared" si="30"/>
        <v/>
      </c>
      <c r="AA77" s="886" t="s">
        <v>122</v>
      </c>
      <c r="AB77" s="879" t="str">
        <f t="shared" si="31"/>
        <v/>
      </c>
      <c r="AC77" s="886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6" t="s">
        <v>122</v>
      </c>
      <c r="H78" s="879" t="str">
        <f t="shared" si="21"/>
        <v/>
      </c>
      <c r="I78" s="886" t="s">
        <v>122</v>
      </c>
      <c r="J78" s="879" t="str">
        <f t="shared" si="22"/>
        <v/>
      </c>
      <c r="K78" s="886" t="s">
        <v>122</v>
      </c>
      <c r="L78" s="879" t="str">
        <f t="shared" si="23"/>
        <v/>
      </c>
      <c r="M78" s="886" t="s">
        <v>122</v>
      </c>
      <c r="N78" s="879" t="str">
        <f t="shared" si="24"/>
        <v/>
      </c>
      <c r="O78" s="886" t="s">
        <v>122</v>
      </c>
      <c r="P78" s="879" t="str">
        <f t="shared" si="25"/>
        <v/>
      </c>
      <c r="Q78" s="886" t="s">
        <v>122</v>
      </c>
      <c r="R78" s="879" t="str">
        <f t="shared" si="26"/>
        <v/>
      </c>
      <c r="S78" s="886" t="s">
        <v>122</v>
      </c>
      <c r="T78" s="879" t="str">
        <f t="shared" si="27"/>
        <v/>
      </c>
      <c r="U78" s="886" t="s">
        <v>122</v>
      </c>
      <c r="V78" s="879" t="str">
        <f t="shared" si="28"/>
        <v/>
      </c>
      <c r="W78" s="886" t="s">
        <v>122</v>
      </c>
      <c r="X78" s="879" t="str">
        <f t="shared" si="29"/>
        <v/>
      </c>
      <c r="Y78" s="886" t="s">
        <v>122</v>
      </c>
      <c r="Z78" s="879" t="str">
        <f t="shared" si="30"/>
        <v/>
      </c>
      <c r="AA78" s="886" t="s">
        <v>122</v>
      </c>
      <c r="AB78" s="879" t="str">
        <f t="shared" si="31"/>
        <v/>
      </c>
      <c r="AC78" s="886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879" t="str">
        <f t="shared" si="20"/>
        <v/>
      </c>
      <c r="G79" s="886" t="s">
        <v>122</v>
      </c>
      <c r="H79" s="879" t="str">
        <f t="shared" si="21"/>
        <v/>
      </c>
      <c r="I79" s="886" t="s">
        <v>122</v>
      </c>
      <c r="J79" s="879" t="str">
        <f t="shared" si="22"/>
        <v/>
      </c>
      <c r="K79" s="886" t="s">
        <v>122</v>
      </c>
      <c r="L79" s="879" t="str">
        <f t="shared" si="23"/>
        <v/>
      </c>
      <c r="M79" s="886" t="s">
        <v>122</v>
      </c>
      <c r="N79" s="879" t="str">
        <f t="shared" si="24"/>
        <v/>
      </c>
      <c r="O79" s="886" t="s">
        <v>122</v>
      </c>
      <c r="P79" s="879" t="str">
        <f t="shared" si="25"/>
        <v/>
      </c>
      <c r="Q79" s="886" t="s">
        <v>122</v>
      </c>
      <c r="R79" s="879" t="str">
        <f t="shared" si="26"/>
        <v/>
      </c>
      <c r="S79" s="886" t="s">
        <v>122</v>
      </c>
      <c r="T79" s="879" t="str">
        <f t="shared" si="27"/>
        <v/>
      </c>
      <c r="U79" s="886" t="s">
        <v>122</v>
      </c>
      <c r="V79" s="879" t="str">
        <f t="shared" si="28"/>
        <v/>
      </c>
      <c r="W79" s="886" t="s">
        <v>122</v>
      </c>
      <c r="X79" s="879" t="str">
        <f t="shared" si="29"/>
        <v/>
      </c>
      <c r="Y79" s="886" t="s">
        <v>122</v>
      </c>
      <c r="Z79" s="879" t="str">
        <f t="shared" si="30"/>
        <v/>
      </c>
      <c r="AA79" s="886" t="s">
        <v>122</v>
      </c>
      <c r="AB79" s="879" t="str">
        <f t="shared" si="31"/>
        <v/>
      </c>
      <c r="AC79" s="886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6" t="s">
        <v>122</v>
      </c>
      <c r="H80" s="879" t="str">
        <f t="shared" si="21"/>
        <v/>
      </c>
      <c r="I80" s="886" t="s">
        <v>122</v>
      </c>
      <c r="J80" s="879" t="str">
        <f t="shared" si="22"/>
        <v/>
      </c>
      <c r="K80" s="886" t="s">
        <v>122</v>
      </c>
      <c r="L80" s="879" t="str">
        <f t="shared" si="23"/>
        <v/>
      </c>
      <c r="M80" s="886" t="s">
        <v>122</v>
      </c>
      <c r="N80" s="879" t="str">
        <f t="shared" si="24"/>
        <v/>
      </c>
      <c r="O80" s="886" t="s">
        <v>122</v>
      </c>
      <c r="P80" s="879" t="str">
        <f t="shared" si="25"/>
        <v/>
      </c>
      <c r="Q80" s="886" t="s">
        <v>122</v>
      </c>
      <c r="R80" s="879" t="str">
        <f t="shared" si="26"/>
        <v/>
      </c>
      <c r="S80" s="886" t="s">
        <v>122</v>
      </c>
      <c r="T80" s="879" t="str">
        <f t="shared" si="27"/>
        <v/>
      </c>
      <c r="U80" s="886" t="s">
        <v>122</v>
      </c>
      <c r="V80" s="879" t="str">
        <f t="shared" si="28"/>
        <v/>
      </c>
      <c r="W80" s="886" t="s">
        <v>122</v>
      </c>
      <c r="X80" s="879" t="str">
        <f t="shared" si="29"/>
        <v/>
      </c>
      <c r="Y80" s="886" t="s">
        <v>122</v>
      </c>
      <c r="Z80" s="879" t="str">
        <f t="shared" si="30"/>
        <v/>
      </c>
      <c r="AA80" s="886" t="s">
        <v>122</v>
      </c>
      <c r="AB80" s="879" t="str">
        <f t="shared" si="31"/>
        <v/>
      </c>
      <c r="AC80" s="886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879">
        <f t="shared" si="20"/>
        <v>22</v>
      </c>
      <c r="G81" s="332">
        <v>22</v>
      </c>
      <c r="H81" s="878">
        <f t="shared" si="21"/>
        <v>19</v>
      </c>
      <c r="I81" s="332">
        <v>19</v>
      </c>
      <c r="J81" s="879">
        <f t="shared" si="22"/>
        <v>34</v>
      </c>
      <c r="K81" s="880">
        <v>34</v>
      </c>
      <c r="L81" s="879">
        <f t="shared" si="23"/>
        <v>27</v>
      </c>
      <c r="M81" s="880">
        <v>27</v>
      </c>
      <c r="N81" s="879">
        <f t="shared" si="24"/>
        <v>30</v>
      </c>
      <c r="O81" s="880">
        <v>30</v>
      </c>
      <c r="P81" s="879">
        <f t="shared" si="25"/>
        <v>33</v>
      </c>
      <c r="Q81" s="880">
        <v>33</v>
      </c>
      <c r="R81" s="881">
        <f t="shared" si="26"/>
        <v>38</v>
      </c>
      <c r="S81" s="882">
        <v>38</v>
      </c>
      <c r="T81" s="879">
        <f t="shared" si="27"/>
        <v>35</v>
      </c>
      <c r="U81" s="882">
        <v>35</v>
      </c>
      <c r="V81" s="879">
        <f t="shared" si="28"/>
        <v>27</v>
      </c>
      <c r="W81" s="882">
        <v>27</v>
      </c>
      <c r="X81" s="879">
        <f t="shared" si="29"/>
        <v>29</v>
      </c>
      <c r="Y81" s="882">
        <v>29</v>
      </c>
      <c r="Z81" s="879">
        <f t="shared" si="30"/>
        <v>26</v>
      </c>
      <c r="AA81" s="882">
        <v>26</v>
      </c>
      <c r="AB81" s="879">
        <f t="shared" si="31"/>
        <v>28</v>
      </c>
      <c r="AC81" s="882">
        <v>28</v>
      </c>
      <c r="AD81" s="75">
        <f ca="1">OFFSET(R81,0,1)</f>
        <v>38</v>
      </c>
      <c r="AE81" s="76">
        <f ca="1">OFFSET(H81,0,1)</f>
        <v>19</v>
      </c>
      <c r="AF81" s="122">
        <f>AVERAGE(F81:AC81)</f>
        <v>29</v>
      </c>
      <c r="AG81" s="1004">
        <f t="shared" ca="1" si="32"/>
        <v>38</v>
      </c>
      <c r="AH81" s="1005"/>
      <c r="AI81" s="1006">
        <f t="shared" ca="1" si="33"/>
        <v>19</v>
      </c>
      <c r="AJ81" s="1005"/>
      <c r="AK81" s="1088">
        <f t="shared" si="34"/>
        <v>29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899">
        <f t="shared" si="20"/>
        <v>2.8000000000000001E-2</v>
      </c>
      <c r="G82" s="284">
        <v>2.8000000000000001E-2</v>
      </c>
      <c r="H82" s="283">
        <f t="shared" si="21"/>
        <v>4.8000000000000001E-2</v>
      </c>
      <c r="I82" s="284">
        <v>4.8000000000000001E-2</v>
      </c>
      <c r="J82" s="283">
        <f t="shared" si="22"/>
        <v>5.2999999999999999E-2</v>
      </c>
      <c r="K82" s="285">
        <v>5.2999999999999999E-2</v>
      </c>
      <c r="L82" s="283">
        <f t="shared" si="23"/>
        <v>3.6999999999999998E-2</v>
      </c>
      <c r="M82" s="285">
        <v>3.6999999999999998E-2</v>
      </c>
      <c r="N82" s="283">
        <f t="shared" si="24"/>
        <v>3.7999999999999999E-2</v>
      </c>
      <c r="O82" s="285">
        <v>3.7999999999999999E-2</v>
      </c>
      <c r="P82" s="287">
        <f t="shared" si="25"/>
        <v>6.6000000000000003E-2</v>
      </c>
      <c r="Q82" s="285">
        <v>6.6000000000000003E-2</v>
      </c>
      <c r="R82" s="283">
        <f t="shared" si="26"/>
        <v>6.6000000000000003E-2</v>
      </c>
      <c r="S82" s="286">
        <v>6.6000000000000003E-2</v>
      </c>
      <c r="T82" s="283">
        <f t="shared" si="27"/>
        <v>4.5999999999999999E-2</v>
      </c>
      <c r="U82" s="286">
        <v>4.5999999999999999E-2</v>
      </c>
      <c r="V82" s="283">
        <f t="shared" si="28"/>
        <v>3.5999999999999997E-2</v>
      </c>
      <c r="W82" s="286">
        <v>3.5999999999999997E-2</v>
      </c>
      <c r="X82" s="283">
        <f t="shared" si="29"/>
        <v>5.0999999999999997E-2</v>
      </c>
      <c r="Y82" s="286">
        <v>5.0999999999999997E-2</v>
      </c>
      <c r="Z82" s="283">
        <f t="shared" si="30"/>
        <v>4.4999999999999998E-2</v>
      </c>
      <c r="AA82" s="286">
        <v>4.4999999999999998E-2</v>
      </c>
      <c r="AB82" s="283">
        <f t="shared" si="31"/>
        <v>4.2999999999999997E-2</v>
      </c>
      <c r="AC82" s="286">
        <v>4.2999999999999997E-2</v>
      </c>
      <c r="AD82" s="182">
        <f ca="1">OFFSET(P82,0,1)</f>
        <v>6.6000000000000003E-2</v>
      </c>
      <c r="AE82" s="119" t="str">
        <f ca="1">OFFSET(F83,0,1)</f>
        <v>-</v>
      </c>
      <c r="AF82" s="119">
        <f>AVERAGE(F82:AC82)</f>
        <v>4.6416666666666669E-2</v>
      </c>
      <c r="AG82" s="1007">
        <f t="shared" ca="1" si="32"/>
        <v>6.6000000000000003E-2</v>
      </c>
      <c r="AH82" s="1008"/>
      <c r="AI82" s="1084" t="str">
        <f t="shared" ca="1" si="33"/>
        <v>-</v>
      </c>
      <c r="AJ82" s="1008"/>
      <c r="AK82" s="1084">
        <f t="shared" si="34"/>
        <v>4.6416666666666669E-2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886" t="s">
        <v>122</v>
      </c>
      <c r="H83" s="230" t="str">
        <f t="shared" si="21"/>
        <v/>
      </c>
      <c r="I83" s="886" t="s">
        <v>122</v>
      </c>
      <c r="J83" s="230" t="str">
        <f t="shared" si="22"/>
        <v/>
      </c>
      <c r="K83" s="886" t="s">
        <v>122</v>
      </c>
      <c r="L83" s="232">
        <f t="shared" si="23"/>
        <v>2.1</v>
      </c>
      <c r="M83" s="233">
        <v>2.1</v>
      </c>
      <c r="N83" s="230" t="str">
        <f t="shared" si="24"/>
        <v/>
      </c>
      <c r="O83" s="886" t="s">
        <v>122</v>
      </c>
      <c r="P83" s="230" t="str">
        <f t="shared" si="25"/>
        <v/>
      </c>
      <c r="Q83" s="886" t="s">
        <v>122</v>
      </c>
      <c r="R83" s="230" t="str">
        <f t="shared" si="26"/>
        <v/>
      </c>
      <c r="S83" s="886" t="s">
        <v>122</v>
      </c>
      <c r="T83" s="230" t="str">
        <f t="shared" si="27"/>
        <v/>
      </c>
      <c r="U83" s="886" t="s">
        <v>122</v>
      </c>
      <c r="V83" s="230" t="str">
        <f t="shared" si="28"/>
        <v/>
      </c>
      <c r="W83" s="886" t="s">
        <v>122</v>
      </c>
      <c r="X83" s="230" t="str">
        <f t="shared" si="29"/>
        <v/>
      </c>
      <c r="Y83" s="886" t="s">
        <v>122</v>
      </c>
      <c r="Z83" s="230" t="str">
        <f t="shared" si="30"/>
        <v/>
      </c>
      <c r="AA83" s="886" t="s">
        <v>122</v>
      </c>
      <c r="AB83" s="230" t="str">
        <f t="shared" si="31"/>
        <v/>
      </c>
      <c r="AC83" s="886" t="s">
        <v>122</v>
      </c>
      <c r="AD83" s="204">
        <f ca="1">OFFSET(L83,0,1)</f>
        <v>2.1</v>
      </c>
      <c r="AE83" s="121" t="s">
        <v>122</v>
      </c>
      <c r="AF83" s="121" t="s">
        <v>122</v>
      </c>
      <c r="AG83" s="1085">
        <f t="shared" ca="1" si="32"/>
        <v>2.1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886" t="s">
        <v>122</v>
      </c>
      <c r="H84" s="283" t="str">
        <f t="shared" si="21"/>
        <v/>
      </c>
      <c r="I84" s="886" t="s">
        <v>122</v>
      </c>
      <c r="J84" s="283" t="str">
        <f t="shared" si="22"/>
        <v/>
      </c>
      <c r="K84" s="8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886" t="s">
        <v>122</v>
      </c>
      <c r="P84" s="283" t="str">
        <f t="shared" si="25"/>
        <v/>
      </c>
      <c r="Q84" s="886" t="s">
        <v>122</v>
      </c>
      <c r="R84" s="283" t="str">
        <f t="shared" si="26"/>
        <v/>
      </c>
      <c r="S84" s="886" t="s">
        <v>122</v>
      </c>
      <c r="T84" s="283" t="str">
        <f t="shared" si="27"/>
        <v/>
      </c>
      <c r="U84" s="886" t="s">
        <v>122</v>
      </c>
      <c r="V84" s="283" t="str">
        <f t="shared" si="28"/>
        <v/>
      </c>
      <c r="W84" s="886" t="s">
        <v>122</v>
      </c>
      <c r="X84" s="283" t="str">
        <f t="shared" si="29"/>
        <v/>
      </c>
      <c r="Y84" s="886" t="s">
        <v>122</v>
      </c>
      <c r="Z84" s="283" t="str">
        <f t="shared" si="30"/>
        <v/>
      </c>
      <c r="AA84" s="886" t="s">
        <v>122</v>
      </c>
      <c r="AB84" s="283" t="str">
        <f t="shared" si="31"/>
        <v/>
      </c>
      <c r="AC84" s="886" t="s">
        <v>122</v>
      </c>
      <c r="AD84" s="182" t="str">
        <f t="shared" ref="AD84:AD87" ca="1" si="35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283" t="str">
        <f t="shared" si="20"/>
        <v/>
      </c>
      <c r="G85" s="886" t="s">
        <v>122</v>
      </c>
      <c r="H85" s="283" t="str">
        <f t="shared" si="21"/>
        <v/>
      </c>
      <c r="I85" s="886" t="s">
        <v>122</v>
      </c>
      <c r="J85" s="283" t="str">
        <f t="shared" si="22"/>
        <v/>
      </c>
      <c r="K85" s="8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886" t="s">
        <v>122</v>
      </c>
      <c r="P85" s="283" t="str">
        <f t="shared" si="25"/>
        <v/>
      </c>
      <c r="Q85" s="886" t="s">
        <v>122</v>
      </c>
      <c r="R85" s="283" t="str">
        <f t="shared" si="26"/>
        <v/>
      </c>
      <c r="S85" s="886" t="s">
        <v>122</v>
      </c>
      <c r="T85" s="283" t="str">
        <f t="shared" si="27"/>
        <v/>
      </c>
      <c r="U85" s="886" t="s">
        <v>122</v>
      </c>
      <c r="V85" s="283" t="str">
        <f t="shared" si="28"/>
        <v/>
      </c>
      <c r="W85" s="886" t="s">
        <v>122</v>
      </c>
      <c r="X85" s="283" t="str">
        <f t="shared" si="29"/>
        <v/>
      </c>
      <c r="Y85" s="886" t="s">
        <v>122</v>
      </c>
      <c r="Z85" s="283" t="str">
        <f t="shared" si="30"/>
        <v/>
      </c>
      <c r="AA85" s="886" t="s">
        <v>122</v>
      </c>
      <c r="AB85" s="283" t="str">
        <f t="shared" si="31"/>
        <v/>
      </c>
      <c r="AC85" s="886" t="s">
        <v>122</v>
      </c>
      <c r="AD85" s="182" t="str">
        <f t="shared" ca="1" si="35"/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886" t="s">
        <v>122</v>
      </c>
      <c r="H86" s="230" t="str">
        <f t="shared" si="21"/>
        <v/>
      </c>
      <c r="I86" s="886" t="s">
        <v>122</v>
      </c>
      <c r="J86" s="230" t="str">
        <f t="shared" si="22"/>
        <v/>
      </c>
      <c r="K86" s="886" t="s">
        <v>122</v>
      </c>
      <c r="L86" s="232">
        <f t="shared" si="23"/>
        <v>9.5</v>
      </c>
      <c r="M86" s="233">
        <v>9.5</v>
      </c>
      <c r="N86" s="230" t="str">
        <f t="shared" si="24"/>
        <v/>
      </c>
      <c r="O86" s="886" t="s">
        <v>122</v>
      </c>
      <c r="P86" s="230" t="str">
        <f t="shared" si="25"/>
        <v/>
      </c>
      <c r="Q86" s="886" t="s">
        <v>122</v>
      </c>
      <c r="R86" s="230" t="str">
        <f t="shared" si="26"/>
        <v/>
      </c>
      <c r="S86" s="886" t="s">
        <v>122</v>
      </c>
      <c r="T86" s="230" t="str">
        <f t="shared" si="27"/>
        <v/>
      </c>
      <c r="U86" s="886" t="s">
        <v>122</v>
      </c>
      <c r="V86" s="230" t="str">
        <f t="shared" si="28"/>
        <v/>
      </c>
      <c r="W86" s="886" t="s">
        <v>122</v>
      </c>
      <c r="X86" s="230" t="str">
        <f t="shared" si="29"/>
        <v/>
      </c>
      <c r="Y86" s="886" t="s">
        <v>122</v>
      </c>
      <c r="Z86" s="230" t="str">
        <f t="shared" si="30"/>
        <v/>
      </c>
      <c r="AA86" s="886" t="s">
        <v>122</v>
      </c>
      <c r="AB86" s="230" t="str">
        <f t="shared" si="31"/>
        <v/>
      </c>
      <c r="AC86" s="886" t="s">
        <v>122</v>
      </c>
      <c r="AD86" s="204">
        <f t="shared" ca="1" si="35"/>
        <v>9.5</v>
      </c>
      <c r="AE86" s="121" t="s">
        <v>122</v>
      </c>
      <c r="AF86" s="121" t="s">
        <v>122</v>
      </c>
      <c r="AG86" s="1085">
        <f t="shared" ca="1" si="32"/>
        <v>9.5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879" t="str">
        <f t="shared" si="20"/>
        <v/>
      </c>
      <c r="G87" s="886" t="s">
        <v>122</v>
      </c>
      <c r="H87" s="879" t="str">
        <f t="shared" si="21"/>
        <v/>
      </c>
      <c r="I87" s="886" t="s">
        <v>122</v>
      </c>
      <c r="J87" s="879" t="str">
        <f t="shared" si="22"/>
        <v/>
      </c>
      <c r="K87" s="886" t="s">
        <v>122</v>
      </c>
      <c r="L87" s="881">
        <f t="shared" si="23"/>
        <v>5</v>
      </c>
      <c r="M87" s="880">
        <v>5</v>
      </c>
      <c r="N87" s="879" t="str">
        <f t="shared" si="24"/>
        <v/>
      </c>
      <c r="O87" s="886" t="s">
        <v>122</v>
      </c>
      <c r="P87" s="879" t="str">
        <f t="shared" si="25"/>
        <v/>
      </c>
      <c r="Q87" s="886" t="s">
        <v>122</v>
      </c>
      <c r="R87" s="879" t="str">
        <f t="shared" si="26"/>
        <v/>
      </c>
      <c r="S87" s="886" t="s">
        <v>122</v>
      </c>
      <c r="T87" s="879" t="str">
        <f t="shared" si="27"/>
        <v/>
      </c>
      <c r="U87" s="886" t="s">
        <v>122</v>
      </c>
      <c r="V87" s="879" t="str">
        <f t="shared" si="28"/>
        <v/>
      </c>
      <c r="W87" s="886" t="s">
        <v>122</v>
      </c>
      <c r="X87" s="879" t="str">
        <f t="shared" si="29"/>
        <v/>
      </c>
      <c r="Y87" s="886" t="s">
        <v>122</v>
      </c>
      <c r="Z87" s="879" t="str">
        <f t="shared" si="30"/>
        <v/>
      </c>
      <c r="AA87" s="886" t="s">
        <v>122</v>
      </c>
      <c r="AB87" s="879" t="str">
        <f t="shared" si="31"/>
        <v/>
      </c>
      <c r="AC87" s="886" t="s">
        <v>122</v>
      </c>
      <c r="AD87" s="75">
        <f t="shared" ca="1" si="35"/>
        <v>5</v>
      </c>
      <c r="AE87" s="76" t="s">
        <v>122</v>
      </c>
      <c r="AF87" s="76" t="s">
        <v>122</v>
      </c>
      <c r="AG87" s="1004">
        <f t="shared" ca="1" si="32"/>
        <v>5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9">
        <f t="shared" si="20"/>
        <v>66</v>
      </c>
      <c r="G88" s="332">
        <v>66</v>
      </c>
      <c r="H88" s="878">
        <f t="shared" si="21"/>
        <v>56</v>
      </c>
      <c r="I88" s="332">
        <v>56</v>
      </c>
      <c r="J88" s="879">
        <f t="shared" si="22"/>
        <v>93</v>
      </c>
      <c r="K88" s="880">
        <v>93</v>
      </c>
      <c r="L88" s="879">
        <f t="shared" si="23"/>
        <v>98</v>
      </c>
      <c r="M88" s="880">
        <v>98</v>
      </c>
      <c r="N88" s="879">
        <f t="shared" si="24"/>
        <v>87</v>
      </c>
      <c r="O88" s="880">
        <v>87</v>
      </c>
      <c r="P88" s="879">
        <f t="shared" si="25"/>
        <v>98</v>
      </c>
      <c r="Q88" s="880">
        <v>98</v>
      </c>
      <c r="R88" s="881">
        <f t="shared" si="26"/>
        <v>101</v>
      </c>
      <c r="S88" s="882">
        <v>101</v>
      </c>
      <c r="T88" s="879">
        <f t="shared" si="27"/>
        <v>93</v>
      </c>
      <c r="U88" s="882">
        <v>93</v>
      </c>
      <c r="V88" s="879">
        <f t="shared" si="28"/>
        <v>87</v>
      </c>
      <c r="W88" s="882">
        <v>87</v>
      </c>
      <c r="X88" s="879">
        <f t="shared" si="29"/>
        <v>93</v>
      </c>
      <c r="Y88" s="882">
        <v>93</v>
      </c>
      <c r="Z88" s="879">
        <f t="shared" si="30"/>
        <v>87</v>
      </c>
      <c r="AA88" s="882">
        <v>87</v>
      </c>
      <c r="AB88" s="879">
        <f t="shared" si="31"/>
        <v>92</v>
      </c>
      <c r="AC88" s="882">
        <v>92</v>
      </c>
      <c r="AD88" s="75">
        <f ca="1">OFFSET(R88,0,1)</f>
        <v>101</v>
      </c>
      <c r="AE88" s="76">
        <f ca="1">OFFSET(H88,0,1)</f>
        <v>56</v>
      </c>
      <c r="AF88" s="122">
        <f>AVERAGE(F88:AC88)</f>
        <v>87.583333333333329</v>
      </c>
      <c r="AG88" s="1004">
        <f t="shared" ca="1" si="32"/>
        <v>101</v>
      </c>
      <c r="AH88" s="1005"/>
      <c r="AI88" s="1006">
        <f t="shared" ca="1" si="33"/>
        <v>56</v>
      </c>
      <c r="AJ88" s="1005"/>
      <c r="AK88" s="1088">
        <f t="shared" si="34"/>
        <v>87.583333333333329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6</v>
      </c>
      <c r="G89" s="231">
        <v>6</v>
      </c>
      <c r="H89" s="232">
        <f t="shared" si="21"/>
        <v>32</v>
      </c>
      <c r="I89" s="231">
        <v>32</v>
      </c>
      <c r="J89" s="230">
        <f t="shared" si="22"/>
        <v>2.9</v>
      </c>
      <c r="K89" s="233">
        <v>2.9</v>
      </c>
      <c r="L89" s="230">
        <f t="shared" si="23"/>
        <v>7.4</v>
      </c>
      <c r="M89" s="233">
        <v>7.4</v>
      </c>
      <c r="N89" s="230">
        <f t="shared" si="24"/>
        <v>7.7</v>
      </c>
      <c r="O89" s="233">
        <v>7.7</v>
      </c>
      <c r="P89" s="230">
        <f t="shared" si="25"/>
        <v>5.9</v>
      </c>
      <c r="Q89" s="233">
        <v>5.9</v>
      </c>
      <c r="R89" s="235">
        <f t="shared" si="26"/>
        <v>2.4</v>
      </c>
      <c r="S89" s="234">
        <v>2.4</v>
      </c>
      <c r="T89" s="230">
        <f t="shared" si="27"/>
        <v>3.1</v>
      </c>
      <c r="U89" s="234">
        <v>3.1</v>
      </c>
      <c r="V89" s="230">
        <f t="shared" si="28"/>
        <v>10</v>
      </c>
      <c r="W89" s="234">
        <v>10</v>
      </c>
      <c r="X89" s="230">
        <f t="shared" si="29"/>
        <v>3.4</v>
      </c>
      <c r="Y89" s="234">
        <v>3.4</v>
      </c>
      <c r="Z89" s="230">
        <f t="shared" si="30"/>
        <v>7.4</v>
      </c>
      <c r="AA89" s="234">
        <v>7.4</v>
      </c>
      <c r="AB89" s="230">
        <f t="shared" si="31"/>
        <v>7</v>
      </c>
      <c r="AC89" s="234">
        <v>7</v>
      </c>
      <c r="AD89" s="204">
        <f ca="1">OFFSET(H89,0,1)</f>
        <v>32</v>
      </c>
      <c r="AE89" s="121">
        <f ca="1">OFFSET(R89,0,1)</f>
        <v>2.4</v>
      </c>
      <c r="AF89" s="121">
        <f>AVERAGE(F89:AC89)</f>
        <v>7.9333333333333362</v>
      </c>
      <c r="AG89" s="1085">
        <f t="shared" ca="1" si="32"/>
        <v>32</v>
      </c>
      <c r="AH89" s="1086"/>
      <c r="AI89" s="1087">
        <f t="shared" ca="1" si="33"/>
        <v>2.4</v>
      </c>
      <c r="AJ89" s="1086"/>
      <c r="AK89" s="1087">
        <f t="shared" si="34"/>
        <v>7.9333333333333362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315</v>
      </c>
      <c r="E90" s="71" t="s">
        <v>220</v>
      </c>
      <c r="F90" s="232">
        <f t="shared" si="20"/>
        <v>7.1</v>
      </c>
      <c r="G90" s="231">
        <v>7.1</v>
      </c>
      <c r="H90" s="230">
        <f t="shared" si="21"/>
        <v>7</v>
      </c>
      <c r="I90" s="231">
        <v>7</v>
      </c>
      <c r="J90" s="230">
        <f t="shared" si="22"/>
        <v>7</v>
      </c>
      <c r="K90" s="233">
        <v>7</v>
      </c>
      <c r="L90" s="230">
        <f t="shared" si="23"/>
        <v>7.1</v>
      </c>
      <c r="M90" s="233">
        <v>7.1</v>
      </c>
      <c r="N90" s="230">
        <f t="shared" si="24"/>
        <v>7</v>
      </c>
      <c r="O90" s="233">
        <v>7</v>
      </c>
      <c r="P90" s="230">
        <f t="shared" si="25"/>
        <v>7.1</v>
      </c>
      <c r="Q90" s="233">
        <v>7.1</v>
      </c>
      <c r="R90" s="235">
        <f t="shared" si="26"/>
        <v>6.9</v>
      </c>
      <c r="S90" s="234">
        <v>6.9</v>
      </c>
      <c r="T90" s="230">
        <f t="shared" si="27"/>
        <v>7.1</v>
      </c>
      <c r="U90" s="234">
        <v>7.1</v>
      </c>
      <c r="V90" s="230">
        <f t="shared" si="28"/>
        <v>7.1</v>
      </c>
      <c r="W90" s="234">
        <v>7.1</v>
      </c>
      <c r="X90" s="230">
        <f t="shared" si="29"/>
        <v>6.9</v>
      </c>
      <c r="Y90" s="234">
        <v>6.9</v>
      </c>
      <c r="Z90" s="230">
        <f t="shared" si="30"/>
        <v>6.9</v>
      </c>
      <c r="AA90" s="234">
        <v>6.9</v>
      </c>
      <c r="AB90" s="230">
        <f t="shared" si="31"/>
        <v>7.1</v>
      </c>
      <c r="AC90" s="234">
        <v>7.1</v>
      </c>
      <c r="AD90" s="204">
        <f ca="1">OFFSET(F90,0,1)</f>
        <v>7.1</v>
      </c>
      <c r="AE90" s="121">
        <f ca="1">OFFSET(R90,0,1)</f>
        <v>6.9</v>
      </c>
      <c r="AF90" s="121">
        <f>AVERAGE(F90:AC90)</f>
        <v>7.0249999999999995</v>
      </c>
      <c r="AG90" s="1085">
        <f t="shared" ca="1" si="32"/>
        <v>7.1</v>
      </c>
      <c r="AH90" s="1086"/>
      <c r="AI90" s="1087">
        <f t="shared" ca="1" si="33"/>
        <v>6.9</v>
      </c>
      <c r="AJ90" s="1086"/>
      <c r="AK90" s="1087">
        <f t="shared" si="34"/>
        <v>7.0249999999999995</v>
      </c>
      <c r="AL90" s="1086"/>
      <c r="AM90" s="460">
        <f t="shared" si="19"/>
        <v>12</v>
      </c>
      <c r="AN90" s="884"/>
      <c r="AO90" s="884"/>
      <c r="AP90" s="884"/>
    </row>
    <row r="91" spans="1:42" s="21" customFormat="1" ht="12.95" customHeight="1" x14ac:dyDescent="0.15">
      <c r="A91" s="982"/>
      <c r="B91" s="328">
        <v>27</v>
      </c>
      <c r="C91" s="40"/>
      <c r="D91" s="49" t="s">
        <v>1528</v>
      </c>
      <c r="E91" s="27" t="s">
        <v>220</v>
      </c>
      <c r="F91" s="879" t="str">
        <f t="shared" si="20"/>
        <v/>
      </c>
      <c r="G91" s="886" t="s">
        <v>122</v>
      </c>
      <c r="H91" s="879" t="str">
        <f t="shared" si="21"/>
        <v/>
      </c>
      <c r="I91" s="886" t="s">
        <v>122</v>
      </c>
      <c r="J91" s="879" t="str">
        <f t="shared" si="22"/>
        <v/>
      </c>
      <c r="K91" s="886" t="s">
        <v>122</v>
      </c>
      <c r="L91" s="879" t="str">
        <f t="shared" si="23"/>
        <v/>
      </c>
      <c r="M91" s="886" t="s">
        <v>122</v>
      </c>
      <c r="N91" s="879" t="str">
        <f t="shared" si="24"/>
        <v/>
      </c>
      <c r="O91" s="886" t="s">
        <v>122</v>
      </c>
      <c r="P91" s="879" t="str">
        <f t="shared" si="25"/>
        <v/>
      </c>
      <c r="Q91" s="886" t="s">
        <v>122</v>
      </c>
      <c r="R91" s="879" t="str">
        <f t="shared" si="26"/>
        <v/>
      </c>
      <c r="S91" s="886" t="s">
        <v>122</v>
      </c>
      <c r="T91" s="879" t="str">
        <f t="shared" si="27"/>
        <v/>
      </c>
      <c r="U91" s="886" t="s">
        <v>122</v>
      </c>
      <c r="V91" s="879" t="str">
        <f t="shared" si="28"/>
        <v/>
      </c>
      <c r="W91" s="886" t="s">
        <v>122</v>
      </c>
      <c r="X91" s="879" t="str">
        <f t="shared" si="29"/>
        <v/>
      </c>
      <c r="Y91" s="886" t="s">
        <v>122</v>
      </c>
      <c r="Z91" s="879" t="str">
        <f t="shared" si="30"/>
        <v/>
      </c>
      <c r="AA91" s="886" t="s">
        <v>122</v>
      </c>
      <c r="AB91" s="879" t="str">
        <f t="shared" si="31"/>
        <v/>
      </c>
      <c r="AC91" s="886" t="s">
        <v>122</v>
      </c>
      <c r="AD91" s="75" t="s">
        <v>122</v>
      </c>
      <c r="AE91" s="76" t="s">
        <v>122</v>
      </c>
      <c r="AF91" s="76" t="s">
        <v>122</v>
      </c>
      <c r="AG91" s="1004" t="str">
        <f t="shared" si="32"/>
        <v>-</v>
      </c>
      <c r="AH91" s="1005"/>
      <c r="AI91" s="1006" t="str">
        <f t="shared" si="33"/>
        <v>-</v>
      </c>
      <c r="AJ91" s="1005"/>
      <c r="AK91" s="1087" t="str">
        <f t="shared" si="34"/>
        <v>-</v>
      </c>
      <c r="AL91" s="1086"/>
      <c r="AM91" s="460" t="str">
        <f t="shared" si="19"/>
        <v>-</v>
      </c>
      <c r="AN91" s="355"/>
      <c r="AO91" s="355"/>
      <c r="AP91" s="355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357</v>
      </c>
      <c r="F92" s="879" t="str">
        <f t="shared" si="20"/>
        <v/>
      </c>
      <c r="G92" s="886" t="s">
        <v>122</v>
      </c>
      <c r="H92" s="879">
        <f t="shared" si="21"/>
        <v>12000</v>
      </c>
      <c r="I92" s="332">
        <v>12000</v>
      </c>
      <c r="J92" s="879" t="str">
        <f t="shared" si="22"/>
        <v/>
      </c>
      <c r="K92" s="886" t="s">
        <v>122</v>
      </c>
      <c r="L92" s="879">
        <f t="shared" si="23"/>
        <v>7300</v>
      </c>
      <c r="M92" s="880">
        <v>7300</v>
      </c>
      <c r="N92" s="879" t="str">
        <f t="shared" si="24"/>
        <v/>
      </c>
      <c r="O92" s="886" t="s">
        <v>122</v>
      </c>
      <c r="P92" s="879" t="str">
        <f t="shared" si="25"/>
        <v/>
      </c>
      <c r="Q92" s="886" t="s">
        <v>122</v>
      </c>
      <c r="R92" s="879" t="str">
        <f t="shared" si="26"/>
        <v/>
      </c>
      <c r="S92" s="886" t="s">
        <v>122</v>
      </c>
      <c r="T92" s="878">
        <f t="shared" si="27"/>
        <v>1600</v>
      </c>
      <c r="U92" s="882">
        <v>1600</v>
      </c>
      <c r="V92" s="879" t="str">
        <f t="shared" si="28"/>
        <v/>
      </c>
      <c r="W92" s="886" t="s">
        <v>122</v>
      </c>
      <c r="X92" s="879" t="str">
        <f t="shared" si="29"/>
        <v/>
      </c>
      <c r="Y92" s="886" t="s">
        <v>122</v>
      </c>
      <c r="Z92" s="881">
        <f t="shared" si="30"/>
        <v>23000</v>
      </c>
      <c r="AA92" s="882">
        <v>23000</v>
      </c>
      <c r="AB92" s="879" t="str">
        <f t="shared" si="31"/>
        <v/>
      </c>
      <c r="AC92" s="886" t="s">
        <v>122</v>
      </c>
      <c r="AD92" s="75">
        <f ca="1">OFFSET(Z92,0,1)</f>
        <v>23000</v>
      </c>
      <c r="AE92" s="76">
        <f ca="1">OFFSET(T92,0,1)</f>
        <v>1600</v>
      </c>
      <c r="AF92" s="122">
        <f>AVERAGE(F92:AC92)</f>
        <v>10975</v>
      </c>
      <c r="AG92" s="1004">
        <f t="shared" ca="1" si="32"/>
        <v>23000</v>
      </c>
      <c r="AH92" s="1005"/>
      <c r="AI92" s="1006">
        <f t="shared" ca="1" si="33"/>
        <v>1600</v>
      </c>
      <c r="AJ92" s="1005"/>
      <c r="AK92" s="1088">
        <f t="shared" si="34"/>
        <v>10975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886" t="s">
        <v>122</v>
      </c>
      <c r="H93" s="283" t="str">
        <f t="shared" si="21"/>
        <v/>
      </c>
      <c r="I93" s="886" t="s">
        <v>122</v>
      </c>
      <c r="J93" s="283" t="str">
        <f t="shared" si="22"/>
        <v/>
      </c>
      <c r="K93" s="8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886" t="s">
        <v>122</v>
      </c>
      <c r="P93" s="283" t="str">
        <f t="shared" si="25"/>
        <v/>
      </c>
      <c r="Q93" s="886" t="s">
        <v>122</v>
      </c>
      <c r="R93" s="283" t="str">
        <f t="shared" si="26"/>
        <v/>
      </c>
      <c r="S93" s="886" t="s">
        <v>122</v>
      </c>
      <c r="T93" s="283" t="str">
        <f t="shared" si="27"/>
        <v/>
      </c>
      <c r="U93" s="886" t="s">
        <v>122</v>
      </c>
      <c r="V93" s="283" t="str">
        <f t="shared" si="28"/>
        <v/>
      </c>
      <c r="W93" s="886" t="s">
        <v>122</v>
      </c>
      <c r="X93" s="283" t="str">
        <f t="shared" si="29"/>
        <v/>
      </c>
      <c r="Y93" s="886" t="s">
        <v>122</v>
      </c>
      <c r="Z93" s="283" t="str">
        <f t="shared" si="30"/>
        <v/>
      </c>
      <c r="AA93" s="886" t="s">
        <v>122</v>
      </c>
      <c r="AB93" s="283" t="str">
        <f t="shared" si="31"/>
        <v/>
      </c>
      <c r="AC93" s="8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</v>
      </c>
      <c r="G94" s="912">
        <v>0.1</v>
      </c>
      <c r="H94" s="913">
        <f t="shared" si="21"/>
        <v>0.53</v>
      </c>
      <c r="I94" s="912">
        <v>0.53</v>
      </c>
      <c r="J94" s="911">
        <f t="shared" si="22"/>
        <v>0.11</v>
      </c>
      <c r="K94" s="914">
        <v>0.11</v>
      </c>
      <c r="L94" s="911">
        <f t="shared" si="23"/>
        <v>0.19</v>
      </c>
      <c r="M94" s="914">
        <v>0.19</v>
      </c>
      <c r="N94" s="911">
        <f t="shared" si="24"/>
        <v>0.23</v>
      </c>
      <c r="O94" s="914">
        <v>0.23</v>
      </c>
      <c r="P94" s="911">
        <f t="shared" si="25"/>
        <v>0.18</v>
      </c>
      <c r="Q94" s="914">
        <v>0.18</v>
      </c>
      <c r="R94" s="916">
        <f t="shared" si="26"/>
        <v>7.0000000000000007E-2</v>
      </c>
      <c r="S94" s="915">
        <v>7.0000000000000007E-2</v>
      </c>
      <c r="T94" s="911">
        <f t="shared" si="27"/>
        <v>0.1</v>
      </c>
      <c r="U94" s="915">
        <v>0.1</v>
      </c>
      <c r="V94" s="911">
        <f t="shared" si="28"/>
        <v>0.38</v>
      </c>
      <c r="W94" s="915">
        <v>0.38</v>
      </c>
      <c r="X94" s="911">
        <f t="shared" si="29"/>
        <v>0.14000000000000001</v>
      </c>
      <c r="Y94" s="915">
        <v>0.14000000000000001</v>
      </c>
      <c r="Z94" s="911">
        <f t="shared" si="30"/>
        <v>0.21</v>
      </c>
      <c r="AA94" s="915">
        <v>0.21</v>
      </c>
      <c r="AB94" s="911">
        <f t="shared" si="31"/>
        <v>0.18</v>
      </c>
      <c r="AC94" s="915">
        <v>0.18</v>
      </c>
      <c r="AD94" s="255">
        <f ca="1">OFFSET(H94,0,1)</f>
        <v>0.53</v>
      </c>
      <c r="AE94" s="263">
        <f ca="1">OFFSET(R94,0,1)</f>
        <v>7.0000000000000007E-2</v>
      </c>
      <c r="AF94" s="263">
        <f>AVERAGE(F94:AC94)</f>
        <v>0.20166666666666666</v>
      </c>
      <c r="AG94" s="1093">
        <f t="shared" ca="1" si="32"/>
        <v>0.53</v>
      </c>
      <c r="AH94" s="1094"/>
      <c r="AI94" s="1095">
        <f t="shared" ca="1" si="33"/>
        <v>7.0000000000000007E-2</v>
      </c>
      <c r="AJ94" s="1094"/>
      <c r="AK94" s="1095">
        <f t="shared" si="34"/>
        <v>0.20166666666666666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368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220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375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1754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 t="s">
        <v>140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>
        <v>0.02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>
        <f t="shared" si="26"/>
        <v>0.02</v>
      </c>
      <c r="S97" s="272" t="s">
        <v>140</v>
      </c>
      <c r="T97" s="269">
        <f t="shared" si="27"/>
        <v>0.02</v>
      </c>
      <c r="U97" s="272" t="s">
        <v>140</v>
      </c>
      <c r="V97" s="269">
        <f t="shared" si="28"/>
        <v>0.03</v>
      </c>
      <c r="W97" s="272">
        <v>0.03</v>
      </c>
      <c r="X97" s="269">
        <f t="shared" si="29"/>
        <v>0.03</v>
      </c>
      <c r="Y97" s="272">
        <v>0.03</v>
      </c>
      <c r="Z97" s="900">
        <f t="shared" si="30"/>
        <v>0.05</v>
      </c>
      <c r="AA97" s="272">
        <v>0.05</v>
      </c>
      <c r="AB97" s="269">
        <f t="shared" si="31"/>
        <v>0.03</v>
      </c>
      <c r="AC97" s="272">
        <v>0.03</v>
      </c>
      <c r="AD97" s="194">
        <f ca="1">OFFSET(Z97,0,1)</f>
        <v>0.05</v>
      </c>
      <c r="AE97" s="120" t="str">
        <f ca="1">OFFSET(F97,0,1)</f>
        <v>&lt;0.02</v>
      </c>
      <c r="AF97" s="120">
        <f t="shared" ref="AF97:AF110" si="36">AVERAGE(F97:AC97)</f>
        <v>2.7058823529411771E-2</v>
      </c>
      <c r="AG97" s="1090">
        <f t="shared" ca="1" si="32"/>
        <v>0.05</v>
      </c>
      <c r="AH97" s="1091"/>
      <c r="AI97" s="1092" t="str">
        <f t="shared" ca="1" si="33"/>
        <v>&lt;0.02</v>
      </c>
      <c r="AJ97" s="1091"/>
      <c r="AK97" s="1092">
        <f t="shared" si="34"/>
        <v>2.7058823529411771E-2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1748</v>
      </c>
      <c r="E98" s="277" t="s">
        <v>104</v>
      </c>
      <c r="F98" s="235">
        <f t="shared" si="20"/>
        <v>0.5</v>
      </c>
      <c r="G98" s="231" t="s">
        <v>148</v>
      </c>
      <c r="H98" s="230">
        <f t="shared" si="21"/>
        <v>0.7</v>
      </c>
      <c r="I98" s="231">
        <v>0.7</v>
      </c>
      <c r="J98" s="230">
        <f t="shared" si="22"/>
        <v>0.5</v>
      </c>
      <c r="K98" s="233">
        <v>0.5</v>
      </c>
      <c r="L98" s="230">
        <f t="shared" si="23"/>
        <v>0.5</v>
      </c>
      <c r="M98" s="233">
        <v>0.5</v>
      </c>
      <c r="N98" s="232">
        <f t="shared" si="24"/>
        <v>0.8</v>
      </c>
      <c r="O98" s="233">
        <v>0.8</v>
      </c>
      <c r="P98" s="230">
        <f t="shared" si="25"/>
        <v>0.8</v>
      </c>
      <c r="Q98" s="233">
        <v>0.8</v>
      </c>
      <c r="R98" s="230">
        <f t="shared" si="26"/>
        <v>0.6</v>
      </c>
      <c r="S98" s="234">
        <v>0.6</v>
      </c>
      <c r="T98" s="230">
        <f t="shared" si="27"/>
        <v>0.5</v>
      </c>
      <c r="U98" s="234">
        <v>0.5</v>
      </c>
      <c r="V98" s="230">
        <f t="shared" si="28"/>
        <v>0.7</v>
      </c>
      <c r="W98" s="234">
        <v>0.7</v>
      </c>
      <c r="X98" s="230">
        <f t="shared" si="29"/>
        <v>0.5</v>
      </c>
      <c r="Y98" s="234">
        <v>0.5</v>
      </c>
      <c r="Z98" s="230">
        <f t="shared" si="30"/>
        <v>0.6</v>
      </c>
      <c r="AA98" s="234">
        <v>0.6</v>
      </c>
      <c r="AB98" s="230">
        <f t="shared" si="31"/>
        <v>0.5</v>
      </c>
      <c r="AC98" s="234" t="s">
        <v>148</v>
      </c>
      <c r="AD98" s="204">
        <f ca="1">OFFSET(N98,0,1)</f>
        <v>0.8</v>
      </c>
      <c r="AE98" s="121" t="str">
        <f ca="1">OFFSET(F98,0,1)</f>
        <v>&lt;0.5</v>
      </c>
      <c r="AF98" s="121">
        <f t="shared" si="36"/>
        <v>0.60909090909090891</v>
      </c>
      <c r="AG98" s="1085">
        <f t="shared" ca="1" si="32"/>
        <v>0.8</v>
      </c>
      <c r="AH98" s="1086"/>
      <c r="AI98" s="1087" t="str">
        <f t="shared" ca="1" si="33"/>
        <v>&lt;0.5</v>
      </c>
      <c r="AJ98" s="1086"/>
      <c r="AK98" s="1087">
        <f t="shared" si="34"/>
        <v>0.60909090909090891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398</v>
      </c>
      <c r="E99" s="181" t="s">
        <v>399</v>
      </c>
      <c r="F99" s="899">
        <f t="shared" si="20"/>
        <v>0.114</v>
      </c>
      <c r="G99" s="284">
        <v>0.114</v>
      </c>
      <c r="H99" s="283">
        <f t="shared" si="21"/>
        <v>0.16700000000000001</v>
      </c>
      <c r="I99" s="284">
        <v>0.16700000000000001</v>
      </c>
      <c r="J99" s="283">
        <f t="shared" si="22"/>
        <v>0.192</v>
      </c>
      <c r="K99" s="285">
        <v>0.192</v>
      </c>
      <c r="L99" s="283">
        <f t="shared" si="23"/>
        <v>0.35</v>
      </c>
      <c r="M99" s="285">
        <v>0.35</v>
      </c>
      <c r="N99" s="287">
        <f t="shared" si="24"/>
        <v>0.36</v>
      </c>
      <c r="O99" s="285">
        <v>0.36</v>
      </c>
      <c r="P99" s="283">
        <f t="shared" si="25"/>
        <v>0.245</v>
      </c>
      <c r="Q99" s="285">
        <v>0.245</v>
      </c>
      <c r="R99" s="283">
        <f t="shared" si="26"/>
        <v>0.17100000000000001</v>
      </c>
      <c r="S99" s="286">
        <v>0.17100000000000001</v>
      </c>
      <c r="T99" s="283">
        <f t="shared" si="27"/>
        <v>0.18099999999999999</v>
      </c>
      <c r="U99" s="286">
        <v>0.18099999999999999</v>
      </c>
      <c r="V99" s="283">
        <f t="shared" si="28"/>
        <v>0.23200000000000001</v>
      </c>
      <c r="W99" s="286">
        <v>0.23200000000000001</v>
      </c>
      <c r="X99" s="283">
        <f t="shared" si="29"/>
        <v>0.13</v>
      </c>
      <c r="Y99" s="286">
        <v>0.13</v>
      </c>
      <c r="Z99" s="283">
        <f t="shared" si="30"/>
        <v>0.17399999999999999</v>
      </c>
      <c r="AA99" s="286">
        <v>0.17399999999999999</v>
      </c>
      <c r="AB99" s="283">
        <f t="shared" si="31"/>
        <v>0.13200000000000001</v>
      </c>
      <c r="AC99" s="286">
        <v>0.13200000000000001</v>
      </c>
      <c r="AD99" s="182">
        <f ca="1">OFFSET(N99,0,1)</f>
        <v>0.36</v>
      </c>
      <c r="AE99" s="119">
        <f ca="1">OFFSET(F99,0,1)</f>
        <v>0.114</v>
      </c>
      <c r="AF99" s="119">
        <f t="shared" si="36"/>
        <v>0.20399999999999999</v>
      </c>
      <c r="AG99" s="1007">
        <f t="shared" ca="1" si="32"/>
        <v>0.36</v>
      </c>
      <c r="AH99" s="1008"/>
      <c r="AI99" s="1084">
        <f t="shared" ca="1" si="33"/>
        <v>0.114</v>
      </c>
      <c r="AJ99" s="1008"/>
      <c r="AK99" s="1084">
        <f t="shared" si="34"/>
        <v>0.20399999999999999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411</v>
      </c>
      <c r="E100" s="1" t="s">
        <v>104</v>
      </c>
      <c r="F100" s="879">
        <f t="shared" si="20"/>
        <v>4</v>
      </c>
      <c r="G100" s="332">
        <v>4</v>
      </c>
      <c r="H100" s="879">
        <f t="shared" si="21"/>
        <v>5</v>
      </c>
      <c r="I100" s="332">
        <v>5</v>
      </c>
      <c r="J100" s="879">
        <f t="shared" si="22"/>
        <v>5</v>
      </c>
      <c r="K100" s="880">
        <v>5</v>
      </c>
      <c r="L100" s="879">
        <f t="shared" si="23"/>
        <v>10</v>
      </c>
      <c r="M100" s="880">
        <v>10</v>
      </c>
      <c r="N100" s="881">
        <f t="shared" si="24"/>
        <v>15</v>
      </c>
      <c r="O100" s="880">
        <v>15</v>
      </c>
      <c r="P100" s="879">
        <f t="shared" si="25"/>
        <v>9</v>
      </c>
      <c r="Q100" s="880">
        <v>9</v>
      </c>
      <c r="R100" s="879">
        <f t="shared" si="26"/>
        <v>4</v>
      </c>
      <c r="S100" s="882">
        <v>4</v>
      </c>
      <c r="T100" s="879">
        <f t="shared" si="27"/>
        <v>3</v>
      </c>
      <c r="U100" s="882">
        <v>3</v>
      </c>
      <c r="V100" s="879">
        <f t="shared" si="28"/>
        <v>9</v>
      </c>
      <c r="W100" s="882">
        <v>9</v>
      </c>
      <c r="X100" s="878">
        <f t="shared" si="29"/>
        <v>2</v>
      </c>
      <c r="Y100" s="882">
        <v>2</v>
      </c>
      <c r="Z100" s="879">
        <f t="shared" si="30"/>
        <v>7</v>
      </c>
      <c r="AA100" s="882">
        <v>7</v>
      </c>
      <c r="AB100" s="879">
        <f t="shared" si="31"/>
        <v>6</v>
      </c>
      <c r="AC100" s="882">
        <v>6</v>
      </c>
      <c r="AD100" s="75">
        <f ca="1">OFFSET(N100,0,1)</f>
        <v>15</v>
      </c>
      <c r="AE100" s="76">
        <f ca="1">OFFSET(X100,0,1)</f>
        <v>2</v>
      </c>
      <c r="AF100" s="122">
        <f t="shared" si="36"/>
        <v>6.583333333333333</v>
      </c>
      <c r="AG100" s="1004">
        <f t="shared" ca="1" si="32"/>
        <v>15</v>
      </c>
      <c r="AH100" s="1005"/>
      <c r="AI100" s="1006">
        <f t="shared" ca="1" si="33"/>
        <v>2</v>
      </c>
      <c r="AJ100" s="1005"/>
      <c r="AK100" s="1088">
        <f t="shared" si="34"/>
        <v>6.583333333333333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1118"/>
      <c r="B101" s="1119"/>
      <c r="C101" s="276"/>
      <c r="D101" s="70" t="s">
        <v>68</v>
      </c>
      <c r="E101" s="71" t="s">
        <v>104</v>
      </c>
      <c r="F101" s="230" t="str">
        <f t="shared" si="20"/>
        <v/>
      </c>
      <c r="G101" s="886" t="s">
        <v>122</v>
      </c>
      <c r="H101" s="230" t="str">
        <f t="shared" si="21"/>
        <v/>
      </c>
      <c r="I101" s="886" t="s">
        <v>122</v>
      </c>
      <c r="J101" s="230" t="str">
        <f t="shared" si="22"/>
        <v/>
      </c>
      <c r="K101" s="886" t="s">
        <v>122</v>
      </c>
      <c r="L101" s="232">
        <f t="shared" si="23"/>
        <v>2.1</v>
      </c>
      <c r="M101" s="233">
        <v>2.1</v>
      </c>
      <c r="N101" s="230" t="str">
        <f t="shared" si="24"/>
        <v/>
      </c>
      <c r="O101" s="886" t="s">
        <v>122</v>
      </c>
      <c r="P101" s="230" t="str">
        <f t="shared" si="25"/>
        <v/>
      </c>
      <c r="Q101" s="886" t="s">
        <v>122</v>
      </c>
      <c r="R101" s="230" t="str">
        <f t="shared" si="26"/>
        <v/>
      </c>
      <c r="S101" s="886" t="s">
        <v>122</v>
      </c>
      <c r="T101" s="230" t="str">
        <f t="shared" si="27"/>
        <v/>
      </c>
      <c r="U101" s="886" t="s">
        <v>122</v>
      </c>
      <c r="V101" s="230" t="str">
        <f t="shared" si="28"/>
        <v/>
      </c>
      <c r="W101" s="886" t="s">
        <v>122</v>
      </c>
      <c r="X101" s="230" t="str">
        <f t="shared" si="29"/>
        <v/>
      </c>
      <c r="Y101" s="886" t="s">
        <v>122</v>
      </c>
      <c r="Z101" s="230" t="str">
        <f t="shared" si="30"/>
        <v/>
      </c>
      <c r="AA101" s="886" t="s">
        <v>122</v>
      </c>
      <c r="AB101" s="230" t="str">
        <f t="shared" si="31"/>
        <v/>
      </c>
      <c r="AC101" s="886" t="s">
        <v>122</v>
      </c>
      <c r="AD101" s="204">
        <f ca="1">OFFSET(L101,0,1)</f>
        <v>2.1</v>
      </c>
      <c r="AE101" s="121" t="s">
        <v>122</v>
      </c>
      <c r="AF101" s="121" t="s">
        <v>122</v>
      </c>
      <c r="AG101" s="1085">
        <f t="shared" ca="1" si="32"/>
        <v>2.1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1118"/>
      <c r="B102" s="1119"/>
      <c r="C102" s="276"/>
      <c r="D102" s="70" t="s">
        <v>415</v>
      </c>
      <c r="E102" s="71" t="s">
        <v>104</v>
      </c>
      <c r="F102" s="230">
        <f t="shared" si="20"/>
        <v>10.9</v>
      </c>
      <c r="G102" s="231">
        <v>10.9</v>
      </c>
      <c r="H102" s="230">
        <f t="shared" si="21"/>
        <v>9.6999999999999993</v>
      </c>
      <c r="I102" s="231">
        <v>9.6999999999999993</v>
      </c>
      <c r="J102" s="230">
        <f t="shared" si="22"/>
        <v>8.1</v>
      </c>
      <c r="K102" s="233">
        <v>8.1</v>
      </c>
      <c r="L102" s="230">
        <f t="shared" si="23"/>
        <v>7.8</v>
      </c>
      <c r="M102" s="233">
        <v>7.8</v>
      </c>
      <c r="N102" s="235">
        <f t="shared" si="24"/>
        <v>7.2</v>
      </c>
      <c r="O102" s="233">
        <v>7.2</v>
      </c>
      <c r="P102" s="230">
        <f t="shared" si="25"/>
        <v>7.8</v>
      </c>
      <c r="Q102" s="233">
        <v>7.8</v>
      </c>
      <c r="R102" s="230">
        <f t="shared" si="26"/>
        <v>7.5</v>
      </c>
      <c r="S102" s="234">
        <v>7.5</v>
      </c>
      <c r="T102" s="230">
        <f t="shared" si="27"/>
        <v>9.9</v>
      </c>
      <c r="U102" s="234">
        <v>9.9</v>
      </c>
      <c r="V102" s="230">
        <f t="shared" si="28"/>
        <v>11</v>
      </c>
      <c r="W102" s="234">
        <v>11</v>
      </c>
      <c r="X102" s="230">
        <f t="shared" si="29"/>
        <v>11.6</v>
      </c>
      <c r="Y102" s="234">
        <v>11.6</v>
      </c>
      <c r="Z102" s="232">
        <f t="shared" si="30"/>
        <v>12.1</v>
      </c>
      <c r="AA102" s="234">
        <v>12.1</v>
      </c>
      <c r="AB102" s="230">
        <f t="shared" si="31"/>
        <v>11.7</v>
      </c>
      <c r="AC102" s="234">
        <v>11.7</v>
      </c>
      <c r="AD102" s="204">
        <f ca="1">OFFSET(Z102,0,1)</f>
        <v>12.1</v>
      </c>
      <c r="AE102" s="121">
        <f ca="1">OFFSET(N102,0,1)</f>
        <v>7.2</v>
      </c>
      <c r="AF102" s="121">
        <f t="shared" si="36"/>
        <v>9.6083333333333325</v>
      </c>
      <c r="AG102" s="1085">
        <f t="shared" ca="1" si="32"/>
        <v>12.1</v>
      </c>
      <c r="AH102" s="1086"/>
      <c r="AI102" s="1087">
        <f t="shared" ca="1" si="33"/>
        <v>7.2</v>
      </c>
      <c r="AJ102" s="1086"/>
      <c r="AK102" s="1087">
        <f t="shared" si="34"/>
        <v>9.6083333333333325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886" t="s">
        <v>122</v>
      </c>
      <c r="H103" s="230" t="str">
        <f t="shared" si="21"/>
        <v/>
      </c>
      <c r="I103" s="886" t="s">
        <v>122</v>
      </c>
      <c r="J103" s="230" t="str">
        <f t="shared" si="22"/>
        <v/>
      </c>
      <c r="K103" s="886" t="s">
        <v>122</v>
      </c>
      <c r="L103" s="230" t="str">
        <f t="shared" si="23"/>
        <v/>
      </c>
      <c r="M103" s="886" t="s">
        <v>122</v>
      </c>
      <c r="N103" s="230" t="str">
        <f t="shared" si="24"/>
        <v/>
      </c>
      <c r="O103" s="886" t="s">
        <v>122</v>
      </c>
      <c r="P103" s="230" t="str">
        <f t="shared" si="25"/>
        <v/>
      </c>
      <c r="Q103" s="886" t="s">
        <v>122</v>
      </c>
      <c r="R103" s="230" t="str">
        <f t="shared" si="26"/>
        <v/>
      </c>
      <c r="S103" s="886" t="s">
        <v>122</v>
      </c>
      <c r="T103" s="230" t="str">
        <f t="shared" si="27"/>
        <v/>
      </c>
      <c r="U103" s="886" t="s">
        <v>122</v>
      </c>
      <c r="V103" s="230" t="str">
        <f t="shared" si="28"/>
        <v/>
      </c>
      <c r="W103" s="886" t="s">
        <v>122</v>
      </c>
      <c r="X103" s="230" t="str">
        <f t="shared" si="29"/>
        <v/>
      </c>
      <c r="Y103" s="886" t="s">
        <v>122</v>
      </c>
      <c r="Z103" s="230" t="str">
        <f t="shared" si="30"/>
        <v/>
      </c>
      <c r="AA103" s="886" t="s">
        <v>122</v>
      </c>
      <c r="AB103" s="230" t="str">
        <f t="shared" si="31"/>
        <v/>
      </c>
      <c r="AC103" s="886" t="s">
        <v>122</v>
      </c>
      <c r="AD103" s="204" t="s">
        <v>122</v>
      </c>
      <c r="AE103" s="121" t="s">
        <v>220</v>
      </c>
      <c r="AF103" s="121" t="s">
        <v>122</v>
      </c>
      <c r="AG103" s="1085" t="str">
        <f t="shared" si="32"/>
        <v>-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 t="str">
        <f t="shared" si="19"/>
        <v>-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0">
        <f t="shared" si="20"/>
        <v>14.4</v>
      </c>
      <c r="G104" s="231">
        <v>14.4</v>
      </c>
      <c r="H104" s="235">
        <f t="shared" si="21"/>
        <v>13.2</v>
      </c>
      <c r="I104" s="231">
        <v>13.2</v>
      </c>
      <c r="J104" s="230">
        <f t="shared" si="22"/>
        <v>24</v>
      </c>
      <c r="K104" s="233">
        <v>24</v>
      </c>
      <c r="L104" s="230">
        <f t="shared" si="23"/>
        <v>18.8</v>
      </c>
      <c r="M104" s="233">
        <v>18.8</v>
      </c>
      <c r="N104" s="230">
        <f t="shared" si="24"/>
        <v>20.3</v>
      </c>
      <c r="O104" s="233">
        <v>20.3</v>
      </c>
      <c r="P104" s="230">
        <f t="shared" si="25"/>
        <v>22.4</v>
      </c>
      <c r="Q104" s="233">
        <v>22.4</v>
      </c>
      <c r="R104" s="232">
        <f t="shared" si="26"/>
        <v>26.6</v>
      </c>
      <c r="S104" s="234">
        <v>26.6</v>
      </c>
      <c r="T104" s="230">
        <f t="shared" si="27"/>
        <v>23.3</v>
      </c>
      <c r="U104" s="234">
        <v>23.3</v>
      </c>
      <c r="V104" s="230">
        <f t="shared" si="28"/>
        <v>17.899999999999999</v>
      </c>
      <c r="W104" s="234">
        <v>17.899999999999999</v>
      </c>
      <c r="X104" s="230">
        <f t="shared" si="29"/>
        <v>19.3</v>
      </c>
      <c r="Y104" s="234">
        <v>19.3</v>
      </c>
      <c r="Z104" s="230">
        <f t="shared" si="30"/>
        <v>17.5</v>
      </c>
      <c r="AA104" s="234">
        <v>17.5</v>
      </c>
      <c r="AB104" s="230">
        <f t="shared" si="31"/>
        <v>19.100000000000001</v>
      </c>
      <c r="AC104" s="234">
        <v>19.100000000000001</v>
      </c>
      <c r="AD104" s="204">
        <f ca="1">OFFSET(R104,0,1)</f>
        <v>26.6</v>
      </c>
      <c r="AE104" s="121">
        <f ca="1">OFFSET(H104,0,1)</f>
        <v>13.2</v>
      </c>
      <c r="AF104" s="121">
        <f t="shared" si="36"/>
        <v>19.733333333333338</v>
      </c>
      <c r="AG104" s="1085">
        <f t="shared" ca="1" si="32"/>
        <v>26.6</v>
      </c>
      <c r="AH104" s="1086"/>
      <c r="AI104" s="1087">
        <f t="shared" ca="1" si="33"/>
        <v>13.2</v>
      </c>
      <c r="AJ104" s="1086"/>
      <c r="AK104" s="1087">
        <f t="shared" si="34"/>
        <v>19.733333333333338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0">
        <f t="shared" si="20"/>
        <v>7.4</v>
      </c>
      <c r="G105" s="231">
        <v>7.4</v>
      </c>
      <c r="H105" s="235">
        <f t="shared" si="21"/>
        <v>5.5</v>
      </c>
      <c r="I105" s="231">
        <v>5.5</v>
      </c>
      <c r="J105" s="230">
        <f t="shared" si="22"/>
        <v>9.8000000000000007</v>
      </c>
      <c r="K105" s="233">
        <v>9.8000000000000007</v>
      </c>
      <c r="L105" s="230">
        <f t="shared" si="23"/>
        <v>8.5</v>
      </c>
      <c r="M105" s="233">
        <v>8.5</v>
      </c>
      <c r="N105" s="230">
        <f t="shared" si="24"/>
        <v>9.6999999999999993</v>
      </c>
      <c r="O105" s="233">
        <v>9.6999999999999993</v>
      </c>
      <c r="P105" s="230">
        <f t="shared" si="25"/>
        <v>10.6</v>
      </c>
      <c r="Q105" s="233">
        <v>10.6</v>
      </c>
      <c r="R105" s="230">
        <f t="shared" si="26"/>
        <v>11</v>
      </c>
      <c r="S105" s="234">
        <v>11</v>
      </c>
      <c r="T105" s="232">
        <f t="shared" si="27"/>
        <v>11.3</v>
      </c>
      <c r="U105" s="234">
        <v>11.3</v>
      </c>
      <c r="V105" s="230">
        <f t="shared" si="28"/>
        <v>9</v>
      </c>
      <c r="W105" s="234">
        <v>9</v>
      </c>
      <c r="X105" s="230">
        <f t="shared" si="29"/>
        <v>9.8000000000000007</v>
      </c>
      <c r="Y105" s="234">
        <v>9.8000000000000007</v>
      </c>
      <c r="Z105" s="230">
        <f t="shared" si="30"/>
        <v>8.8000000000000007</v>
      </c>
      <c r="AA105" s="234">
        <v>8.8000000000000007</v>
      </c>
      <c r="AB105" s="230">
        <f t="shared" si="31"/>
        <v>8.4</v>
      </c>
      <c r="AC105" s="234">
        <v>8.4</v>
      </c>
      <c r="AD105" s="204">
        <f ca="1">OFFSET(T105,0,1)</f>
        <v>11.3</v>
      </c>
      <c r="AE105" s="121">
        <f ca="1">OFFSET(H105,0,1)</f>
        <v>5.5</v>
      </c>
      <c r="AF105" s="121">
        <f t="shared" si="36"/>
        <v>9.1500000000000039</v>
      </c>
      <c r="AG105" s="1085">
        <f t="shared" ca="1" si="32"/>
        <v>11.3</v>
      </c>
      <c r="AH105" s="1086"/>
      <c r="AI105" s="1087">
        <f t="shared" ca="1" si="33"/>
        <v>5.5</v>
      </c>
      <c r="AJ105" s="1086"/>
      <c r="AK105" s="1087">
        <f t="shared" si="34"/>
        <v>9.1500000000000039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0">
        <f t="shared" si="20"/>
        <v>12.5</v>
      </c>
      <c r="G106" s="231">
        <v>12.5</v>
      </c>
      <c r="H106" s="235">
        <f t="shared" si="21"/>
        <v>9.1</v>
      </c>
      <c r="I106" s="231">
        <v>9.1</v>
      </c>
      <c r="J106" s="230">
        <f t="shared" si="22"/>
        <v>13.5</v>
      </c>
      <c r="K106" s="233">
        <v>13.5</v>
      </c>
      <c r="L106" s="230">
        <f t="shared" si="23"/>
        <v>14.8</v>
      </c>
      <c r="M106" s="233">
        <v>14.8</v>
      </c>
      <c r="N106" s="230">
        <f t="shared" si="24"/>
        <v>14.8</v>
      </c>
      <c r="O106" s="233">
        <v>14.8</v>
      </c>
      <c r="P106" s="230">
        <f t="shared" si="25"/>
        <v>19</v>
      </c>
      <c r="Q106" s="233">
        <v>19</v>
      </c>
      <c r="R106" s="230">
        <f t="shared" si="26"/>
        <v>16.7</v>
      </c>
      <c r="S106" s="234">
        <v>16.7</v>
      </c>
      <c r="T106" s="232">
        <f t="shared" si="27"/>
        <v>20.8</v>
      </c>
      <c r="U106" s="234">
        <v>20.8</v>
      </c>
      <c r="V106" s="230">
        <f t="shared" si="28"/>
        <v>14</v>
      </c>
      <c r="W106" s="234">
        <v>14</v>
      </c>
      <c r="X106" s="230">
        <f t="shared" si="29"/>
        <v>15.2</v>
      </c>
      <c r="Y106" s="234">
        <v>15.2</v>
      </c>
      <c r="Z106" s="230">
        <f t="shared" si="30"/>
        <v>14</v>
      </c>
      <c r="AA106" s="234">
        <v>14</v>
      </c>
      <c r="AB106" s="230">
        <f t="shared" si="31"/>
        <v>12.4</v>
      </c>
      <c r="AC106" s="234">
        <v>12.4</v>
      </c>
      <c r="AD106" s="204">
        <f ca="1">OFFSET(T106,0,1)</f>
        <v>20.8</v>
      </c>
      <c r="AE106" s="121">
        <f ca="1">OFFSET(H106,0,1)</f>
        <v>9.1</v>
      </c>
      <c r="AF106" s="121">
        <f t="shared" si="36"/>
        <v>14.733333333333329</v>
      </c>
      <c r="AG106" s="1085">
        <f t="shared" ca="1" si="32"/>
        <v>20.8</v>
      </c>
      <c r="AH106" s="1086"/>
      <c r="AI106" s="1087">
        <f t="shared" ca="1" si="33"/>
        <v>9.1</v>
      </c>
      <c r="AJ106" s="1086"/>
      <c r="AK106" s="1087">
        <f t="shared" si="34"/>
        <v>14.733333333333329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886" t="s">
        <v>122</v>
      </c>
      <c r="H107" s="230" t="str">
        <f t="shared" si="21"/>
        <v/>
      </c>
      <c r="I107" s="886" t="s">
        <v>122</v>
      </c>
      <c r="J107" s="230" t="str">
        <f t="shared" si="22"/>
        <v/>
      </c>
      <c r="K107" s="886" t="s">
        <v>122</v>
      </c>
      <c r="L107" s="232">
        <f t="shared" si="23"/>
        <v>11.8</v>
      </c>
      <c r="M107" s="233">
        <v>11.8</v>
      </c>
      <c r="N107" s="230" t="str">
        <f t="shared" si="24"/>
        <v/>
      </c>
      <c r="O107" s="886" t="s">
        <v>122</v>
      </c>
      <c r="P107" s="230" t="str">
        <f t="shared" si="25"/>
        <v/>
      </c>
      <c r="Q107" s="886" t="s">
        <v>122</v>
      </c>
      <c r="R107" s="230" t="str">
        <f t="shared" si="26"/>
        <v/>
      </c>
      <c r="S107" s="886" t="s">
        <v>122</v>
      </c>
      <c r="T107" s="230" t="str">
        <f t="shared" si="27"/>
        <v/>
      </c>
      <c r="U107" s="886" t="s">
        <v>122</v>
      </c>
      <c r="V107" s="230" t="str">
        <f t="shared" si="28"/>
        <v/>
      </c>
      <c r="W107" s="886" t="s">
        <v>122</v>
      </c>
      <c r="X107" s="230" t="str">
        <f t="shared" si="29"/>
        <v/>
      </c>
      <c r="Y107" s="886" t="s">
        <v>122</v>
      </c>
      <c r="Z107" s="230" t="str">
        <f t="shared" si="30"/>
        <v/>
      </c>
      <c r="AA107" s="886" t="s">
        <v>122</v>
      </c>
      <c r="AB107" s="230" t="str">
        <f t="shared" si="31"/>
        <v/>
      </c>
      <c r="AC107" s="886" t="s">
        <v>122</v>
      </c>
      <c r="AD107" s="204">
        <f ca="1">OFFSET(L107,0,1)</f>
        <v>11.8</v>
      </c>
      <c r="AE107" s="121" t="s">
        <v>122</v>
      </c>
      <c r="AF107" s="121" t="s">
        <v>122</v>
      </c>
      <c r="AG107" s="1085">
        <f t="shared" ca="1" si="32"/>
        <v>11.8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886" t="s">
        <v>122</v>
      </c>
      <c r="H108" s="230" t="str">
        <f t="shared" si="21"/>
        <v/>
      </c>
      <c r="I108" s="886" t="s">
        <v>122</v>
      </c>
      <c r="J108" s="230" t="str">
        <f t="shared" si="22"/>
        <v/>
      </c>
      <c r="K108" s="886" t="s">
        <v>122</v>
      </c>
      <c r="L108" s="232">
        <f t="shared" si="23"/>
        <v>2.4</v>
      </c>
      <c r="M108" s="233">
        <v>2.4</v>
      </c>
      <c r="N108" s="230" t="str">
        <f t="shared" si="24"/>
        <v/>
      </c>
      <c r="O108" s="886" t="s">
        <v>122</v>
      </c>
      <c r="P108" s="230" t="str">
        <f t="shared" si="25"/>
        <v/>
      </c>
      <c r="Q108" s="886" t="s">
        <v>122</v>
      </c>
      <c r="R108" s="230" t="str">
        <f t="shared" si="26"/>
        <v/>
      </c>
      <c r="S108" s="886" t="s">
        <v>122</v>
      </c>
      <c r="T108" s="230" t="str">
        <f t="shared" si="27"/>
        <v/>
      </c>
      <c r="U108" s="886" t="s">
        <v>122</v>
      </c>
      <c r="V108" s="230" t="str">
        <f t="shared" si="28"/>
        <v/>
      </c>
      <c r="W108" s="886" t="s">
        <v>122</v>
      </c>
      <c r="X108" s="230" t="str">
        <f t="shared" si="29"/>
        <v/>
      </c>
      <c r="Y108" s="886" t="s">
        <v>122</v>
      </c>
      <c r="Z108" s="230" t="str">
        <f t="shared" si="30"/>
        <v/>
      </c>
      <c r="AA108" s="886" t="s">
        <v>122</v>
      </c>
      <c r="AB108" s="230" t="str">
        <f t="shared" si="31"/>
        <v/>
      </c>
      <c r="AC108" s="886" t="s">
        <v>122</v>
      </c>
      <c r="AD108" s="204">
        <f ca="1">OFFSET(L108,0,1)</f>
        <v>2.4</v>
      </c>
      <c r="AE108" s="121" t="s">
        <v>122</v>
      </c>
      <c r="AF108" s="121" t="s">
        <v>122</v>
      </c>
      <c r="AG108" s="1085">
        <f t="shared" ca="1" si="32"/>
        <v>2.4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448</v>
      </c>
      <c r="F109" s="879">
        <f t="shared" si="20"/>
        <v>91</v>
      </c>
      <c r="G109" s="332">
        <v>91</v>
      </c>
      <c r="H109" s="878">
        <f t="shared" si="21"/>
        <v>72</v>
      </c>
      <c r="I109" s="332">
        <v>72</v>
      </c>
      <c r="J109" s="879">
        <f t="shared" si="22"/>
        <v>125</v>
      </c>
      <c r="K109" s="880">
        <v>125</v>
      </c>
      <c r="L109" s="879">
        <f t="shared" si="23"/>
        <v>103</v>
      </c>
      <c r="M109" s="880">
        <v>103</v>
      </c>
      <c r="N109" s="879">
        <f t="shared" si="24"/>
        <v>114</v>
      </c>
      <c r="O109" s="880">
        <v>114</v>
      </c>
      <c r="P109" s="879">
        <f t="shared" si="25"/>
        <v>124</v>
      </c>
      <c r="Q109" s="880">
        <v>124</v>
      </c>
      <c r="R109" s="881">
        <f t="shared" si="26"/>
        <v>138</v>
      </c>
      <c r="S109" s="882">
        <v>138</v>
      </c>
      <c r="T109" s="879">
        <f t="shared" si="27"/>
        <v>128</v>
      </c>
      <c r="U109" s="882">
        <v>128</v>
      </c>
      <c r="V109" s="879">
        <f t="shared" si="28"/>
        <v>111</v>
      </c>
      <c r="W109" s="882">
        <v>111</v>
      </c>
      <c r="X109" s="879">
        <f t="shared" si="29"/>
        <v>116</v>
      </c>
      <c r="Y109" s="882">
        <v>116</v>
      </c>
      <c r="Z109" s="879">
        <f t="shared" si="30"/>
        <v>115</v>
      </c>
      <c r="AA109" s="882">
        <v>115</v>
      </c>
      <c r="AB109" s="879">
        <f t="shared" si="31"/>
        <v>112</v>
      </c>
      <c r="AC109" s="882">
        <v>112</v>
      </c>
      <c r="AD109" s="75">
        <f ca="1">OFFSET(R109,0,1)</f>
        <v>138</v>
      </c>
      <c r="AE109" s="76">
        <f ca="1">OFFSET(H109,0,1)</f>
        <v>72</v>
      </c>
      <c r="AF109" s="122">
        <f t="shared" si="36"/>
        <v>112.41666666666667</v>
      </c>
      <c r="AG109" s="1004">
        <f t="shared" ca="1" si="32"/>
        <v>138</v>
      </c>
      <c r="AH109" s="1005"/>
      <c r="AI109" s="1006">
        <f t="shared" ca="1" si="33"/>
        <v>72</v>
      </c>
      <c r="AJ109" s="1005"/>
      <c r="AK109" s="1088">
        <f t="shared" si="34"/>
        <v>112.41666666666667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2.3E-2</v>
      </c>
      <c r="G110" s="284">
        <v>2.3E-2</v>
      </c>
      <c r="H110" s="283">
        <f t="shared" si="21"/>
        <v>1.4999999999999999E-2</v>
      </c>
      <c r="I110" s="284">
        <v>1.4999999999999999E-2</v>
      </c>
      <c r="J110" s="283">
        <f t="shared" si="22"/>
        <v>3.4000000000000002E-2</v>
      </c>
      <c r="K110" s="285">
        <v>3.4000000000000002E-2</v>
      </c>
      <c r="L110" s="283">
        <f t="shared" si="23"/>
        <v>1.4E-2</v>
      </c>
      <c r="M110" s="285">
        <v>1.4E-2</v>
      </c>
      <c r="N110" s="899">
        <f t="shared" si="24"/>
        <v>1.2999999999999999E-2</v>
      </c>
      <c r="O110" s="285">
        <v>1.2999999999999999E-2</v>
      </c>
      <c r="P110" s="283">
        <f t="shared" si="25"/>
        <v>2.8000000000000001E-2</v>
      </c>
      <c r="Q110" s="285">
        <v>2.8000000000000001E-2</v>
      </c>
      <c r="R110" s="283">
        <f t="shared" si="26"/>
        <v>4.4999999999999998E-2</v>
      </c>
      <c r="S110" s="286">
        <v>4.4999999999999998E-2</v>
      </c>
      <c r="T110" s="283">
        <f t="shared" si="27"/>
        <v>4.2000000000000003E-2</v>
      </c>
      <c r="U110" s="286">
        <v>4.2000000000000003E-2</v>
      </c>
      <c r="V110" s="283">
        <f t="shared" si="28"/>
        <v>2.5999999999999999E-2</v>
      </c>
      <c r="W110" s="286">
        <v>2.5999999999999999E-2</v>
      </c>
      <c r="X110" s="287">
        <f t="shared" si="29"/>
        <v>4.5999999999999999E-2</v>
      </c>
      <c r="Y110" s="286">
        <v>4.5999999999999999E-2</v>
      </c>
      <c r="Z110" s="283">
        <f t="shared" si="30"/>
        <v>3.5999999999999997E-2</v>
      </c>
      <c r="AA110" s="286">
        <v>3.5999999999999997E-2</v>
      </c>
      <c r="AB110" s="283">
        <f t="shared" si="31"/>
        <v>3.2000000000000001E-2</v>
      </c>
      <c r="AC110" s="286">
        <v>3.2000000000000001E-2</v>
      </c>
      <c r="AD110" s="182">
        <f ca="1">OFFSET(X110,0,1)</f>
        <v>4.5999999999999999E-2</v>
      </c>
      <c r="AE110" s="119">
        <f ca="1">OFFSET(N110,0,1)</f>
        <v>1.2999999999999999E-2</v>
      </c>
      <c r="AF110" s="119">
        <f t="shared" si="36"/>
        <v>2.9500000000000009E-2</v>
      </c>
      <c r="AG110" s="1007">
        <f t="shared" ca="1" si="32"/>
        <v>4.5999999999999999E-2</v>
      </c>
      <c r="AH110" s="1008"/>
      <c r="AI110" s="1084">
        <f t="shared" ca="1" si="33"/>
        <v>1.2999999999999999E-2</v>
      </c>
      <c r="AJ110" s="1008"/>
      <c r="AK110" s="1084">
        <f t="shared" si="34"/>
        <v>2.9500000000000009E-2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886" t="s">
        <v>122</v>
      </c>
      <c r="H111" s="230" t="str">
        <f t="shared" si="21"/>
        <v/>
      </c>
      <c r="I111" s="886" t="s">
        <v>122</v>
      </c>
      <c r="J111" s="230" t="str">
        <f t="shared" si="22"/>
        <v/>
      </c>
      <c r="K111" s="886" t="s">
        <v>122</v>
      </c>
      <c r="L111" s="232">
        <f t="shared" si="23"/>
        <v>1.1000000000000001</v>
      </c>
      <c r="M111" s="233">
        <v>1.1000000000000001</v>
      </c>
      <c r="N111" s="230" t="str">
        <f t="shared" si="24"/>
        <v/>
      </c>
      <c r="O111" s="886" t="s">
        <v>122</v>
      </c>
      <c r="P111" s="230" t="str">
        <f t="shared" si="25"/>
        <v/>
      </c>
      <c r="Q111" s="886" t="s">
        <v>122</v>
      </c>
      <c r="R111" s="230" t="str">
        <f t="shared" si="26"/>
        <v/>
      </c>
      <c r="S111" s="886" t="s">
        <v>122</v>
      </c>
      <c r="T111" s="230" t="str">
        <f t="shared" si="27"/>
        <v/>
      </c>
      <c r="U111" s="886" t="s">
        <v>122</v>
      </c>
      <c r="V111" s="230" t="str">
        <f t="shared" si="28"/>
        <v/>
      </c>
      <c r="W111" s="886" t="s">
        <v>122</v>
      </c>
      <c r="X111" s="230" t="str">
        <f t="shared" si="29"/>
        <v/>
      </c>
      <c r="Y111" s="886" t="s">
        <v>122</v>
      </c>
      <c r="Z111" s="230" t="str">
        <f t="shared" si="30"/>
        <v/>
      </c>
      <c r="AA111" s="886" t="s">
        <v>122</v>
      </c>
      <c r="AB111" s="230" t="str">
        <f t="shared" si="31"/>
        <v/>
      </c>
      <c r="AC111" s="886" t="s">
        <v>122</v>
      </c>
      <c r="AD111" s="204">
        <f ca="1">OFFSET(L111,0,1)</f>
        <v>1.1000000000000001</v>
      </c>
      <c r="AE111" s="121" t="s">
        <v>122</v>
      </c>
      <c r="AF111" s="121" t="s">
        <v>122</v>
      </c>
      <c r="AG111" s="1085">
        <f t="shared" ca="1" si="32"/>
        <v>1.1000000000000001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886" t="s">
        <v>122</v>
      </c>
      <c r="H112" s="283" t="str">
        <f t="shared" si="21"/>
        <v/>
      </c>
      <c r="I112" s="886" t="s">
        <v>122</v>
      </c>
      <c r="J112" s="283" t="str">
        <f t="shared" si="22"/>
        <v/>
      </c>
      <c r="K112" s="886" t="s">
        <v>122</v>
      </c>
      <c r="L112" s="283" t="str">
        <f t="shared" si="23"/>
        <v/>
      </c>
      <c r="M112" s="886" t="s">
        <v>122</v>
      </c>
      <c r="N112" s="283" t="str">
        <f t="shared" si="24"/>
        <v/>
      </c>
      <c r="O112" s="886" t="s">
        <v>122</v>
      </c>
      <c r="P112" s="283" t="str">
        <f t="shared" si="25"/>
        <v/>
      </c>
      <c r="Q112" s="886" t="s">
        <v>122</v>
      </c>
      <c r="R112" s="283" t="str">
        <f t="shared" si="26"/>
        <v/>
      </c>
      <c r="S112" s="886" t="s">
        <v>122</v>
      </c>
      <c r="T112" s="283" t="str">
        <f t="shared" si="27"/>
        <v/>
      </c>
      <c r="U112" s="886" t="s">
        <v>122</v>
      </c>
      <c r="V112" s="287">
        <f t="shared" si="28"/>
        <v>4.1000000000000002E-2</v>
      </c>
      <c r="W112" s="286">
        <v>4.1000000000000002E-2</v>
      </c>
      <c r="X112" s="283" t="str">
        <f t="shared" si="29"/>
        <v/>
      </c>
      <c r="Y112" s="886" t="s">
        <v>122</v>
      </c>
      <c r="Z112" s="283" t="str">
        <f t="shared" si="30"/>
        <v/>
      </c>
      <c r="AA112" s="886" t="s">
        <v>122</v>
      </c>
      <c r="AB112" s="283" t="str">
        <f t="shared" si="31"/>
        <v/>
      </c>
      <c r="AC112" s="886" t="s">
        <v>122</v>
      </c>
      <c r="AD112" s="182">
        <f ca="1">OFFSET(V112,0,1)</f>
        <v>4.1000000000000002E-2</v>
      </c>
      <c r="AE112" s="119" t="s">
        <v>122</v>
      </c>
      <c r="AF112" s="119" t="s">
        <v>122</v>
      </c>
      <c r="AG112" s="1007">
        <f t="shared" ca="1" si="32"/>
        <v>4.1000000000000002E-2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886" t="s">
        <v>122</v>
      </c>
      <c r="H113" s="283" t="str">
        <f t="shared" si="21"/>
        <v/>
      </c>
      <c r="I113" s="886" t="s">
        <v>122</v>
      </c>
      <c r="J113" s="283" t="str">
        <f t="shared" si="22"/>
        <v/>
      </c>
      <c r="K113" s="886" t="s">
        <v>122</v>
      </c>
      <c r="L113" s="283" t="str">
        <f t="shared" si="23"/>
        <v/>
      </c>
      <c r="M113" s="886" t="s">
        <v>122</v>
      </c>
      <c r="N113" s="283" t="str">
        <f t="shared" si="24"/>
        <v/>
      </c>
      <c r="O113" s="886" t="s">
        <v>122</v>
      </c>
      <c r="P113" s="283" t="str">
        <f t="shared" si="25"/>
        <v/>
      </c>
      <c r="Q113" s="886" t="s">
        <v>122</v>
      </c>
      <c r="R113" s="283" t="str">
        <f t="shared" si="26"/>
        <v/>
      </c>
      <c r="S113" s="886" t="s">
        <v>122</v>
      </c>
      <c r="T113" s="283" t="str">
        <f t="shared" si="27"/>
        <v/>
      </c>
      <c r="U113" s="886" t="s">
        <v>122</v>
      </c>
      <c r="V113" s="287">
        <f t="shared" si="28"/>
        <v>2.8000000000000001E-2</v>
      </c>
      <c r="W113" s="286">
        <v>2.8000000000000001E-2</v>
      </c>
      <c r="X113" s="283" t="str">
        <f t="shared" si="29"/>
        <v/>
      </c>
      <c r="Y113" s="886" t="s">
        <v>122</v>
      </c>
      <c r="Z113" s="283" t="str">
        <f t="shared" si="30"/>
        <v/>
      </c>
      <c r="AA113" s="886" t="s">
        <v>122</v>
      </c>
      <c r="AB113" s="283" t="str">
        <f t="shared" si="31"/>
        <v/>
      </c>
      <c r="AC113" s="886" t="s">
        <v>122</v>
      </c>
      <c r="AD113" s="182">
        <f ca="1">OFFSET(V113,0,1)</f>
        <v>2.8000000000000001E-2</v>
      </c>
      <c r="AE113" s="119" t="s">
        <v>122</v>
      </c>
      <c r="AF113" s="119" t="s">
        <v>122</v>
      </c>
      <c r="AG113" s="1007">
        <f t="shared" ca="1" si="32"/>
        <v>2.8000000000000001E-2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886" t="s">
        <v>122</v>
      </c>
      <c r="H114" s="283" t="str">
        <f t="shared" si="21"/>
        <v/>
      </c>
      <c r="I114" s="886" t="s">
        <v>122</v>
      </c>
      <c r="J114" s="283" t="str">
        <f t="shared" si="22"/>
        <v/>
      </c>
      <c r="K114" s="886" t="s">
        <v>122</v>
      </c>
      <c r="L114" s="283" t="str">
        <f t="shared" si="23"/>
        <v/>
      </c>
      <c r="M114" s="886" t="s">
        <v>122</v>
      </c>
      <c r="N114" s="283" t="str">
        <f t="shared" si="24"/>
        <v/>
      </c>
      <c r="O114" s="886" t="s">
        <v>122</v>
      </c>
      <c r="P114" s="283" t="str">
        <f t="shared" si="25"/>
        <v/>
      </c>
      <c r="Q114" s="886" t="s">
        <v>122</v>
      </c>
      <c r="R114" s="283" t="str">
        <f t="shared" si="26"/>
        <v/>
      </c>
      <c r="S114" s="886" t="s">
        <v>122</v>
      </c>
      <c r="T114" s="283" t="str">
        <f t="shared" si="27"/>
        <v/>
      </c>
      <c r="U114" s="886" t="s">
        <v>122</v>
      </c>
      <c r="V114" s="287">
        <f t="shared" si="28"/>
        <v>2E-3</v>
      </c>
      <c r="W114" s="286">
        <v>2E-3</v>
      </c>
      <c r="X114" s="283" t="str">
        <f t="shared" si="29"/>
        <v/>
      </c>
      <c r="Y114" s="886" t="s">
        <v>122</v>
      </c>
      <c r="Z114" s="283" t="str">
        <f t="shared" si="30"/>
        <v/>
      </c>
      <c r="AA114" s="886" t="s">
        <v>122</v>
      </c>
      <c r="AB114" s="283" t="str">
        <f t="shared" si="31"/>
        <v/>
      </c>
      <c r="AC114" s="886" t="s">
        <v>122</v>
      </c>
      <c r="AD114" s="182">
        <f t="shared" ref="AD114:AD116" ca="1" si="37">OFFSET(V114,0,1)</f>
        <v>2E-3</v>
      </c>
      <c r="AE114" s="119" t="s">
        <v>122</v>
      </c>
      <c r="AF114" s="119" t="s">
        <v>122</v>
      </c>
      <c r="AG114" s="1007">
        <f t="shared" ca="1" si="32"/>
        <v>2E-3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886" t="s">
        <v>122</v>
      </c>
      <c r="H115" s="283" t="str">
        <f t="shared" si="21"/>
        <v/>
      </c>
      <c r="I115" s="886" t="s">
        <v>122</v>
      </c>
      <c r="J115" s="283" t="str">
        <f t="shared" si="22"/>
        <v/>
      </c>
      <c r="K115" s="886" t="s">
        <v>122</v>
      </c>
      <c r="L115" s="283" t="str">
        <f t="shared" si="23"/>
        <v/>
      </c>
      <c r="M115" s="886" t="s">
        <v>122</v>
      </c>
      <c r="N115" s="283" t="str">
        <f t="shared" si="24"/>
        <v/>
      </c>
      <c r="O115" s="886" t="s">
        <v>122</v>
      </c>
      <c r="P115" s="283" t="str">
        <f t="shared" si="25"/>
        <v/>
      </c>
      <c r="Q115" s="886" t="s">
        <v>122</v>
      </c>
      <c r="R115" s="283" t="str">
        <f t="shared" si="26"/>
        <v/>
      </c>
      <c r="S115" s="886" t="s">
        <v>122</v>
      </c>
      <c r="T115" s="283" t="str">
        <f t="shared" si="27"/>
        <v/>
      </c>
      <c r="U115" s="886" t="s">
        <v>122</v>
      </c>
      <c r="V115" s="287">
        <f t="shared" si="28"/>
        <v>0.01</v>
      </c>
      <c r="W115" s="286">
        <v>0.01</v>
      </c>
      <c r="X115" s="283" t="str">
        <f t="shared" si="29"/>
        <v/>
      </c>
      <c r="Y115" s="886" t="s">
        <v>122</v>
      </c>
      <c r="Z115" s="283" t="str">
        <f t="shared" si="30"/>
        <v/>
      </c>
      <c r="AA115" s="886" t="s">
        <v>122</v>
      </c>
      <c r="AB115" s="283" t="str">
        <f t="shared" si="31"/>
        <v/>
      </c>
      <c r="AC115" s="886" t="s">
        <v>122</v>
      </c>
      <c r="AD115" s="182">
        <f t="shared" ca="1" si="37"/>
        <v>0.01</v>
      </c>
      <c r="AE115" s="119" t="s">
        <v>122</v>
      </c>
      <c r="AF115" s="119" t="s">
        <v>122</v>
      </c>
      <c r="AG115" s="1007">
        <f t="shared" ca="1" si="32"/>
        <v>0.01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886" t="s">
        <v>122</v>
      </c>
      <c r="H116" s="283" t="str">
        <f t="shared" si="21"/>
        <v/>
      </c>
      <c r="I116" s="886" t="s">
        <v>122</v>
      </c>
      <c r="J116" s="283" t="str">
        <f t="shared" si="22"/>
        <v/>
      </c>
      <c r="K116" s="886" t="s">
        <v>122</v>
      </c>
      <c r="L116" s="283" t="str">
        <f t="shared" si="23"/>
        <v/>
      </c>
      <c r="M116" s="886" t="s">
        <v>122</v>
      </c>
      <c r="N116" s="283" t="str">
        <f t="shared" si="24"/>
        <v/>
      </c>
      <c r="O116" s="886" t="s">
        <v>122</v>
      </c>
      <c r="P116" s="283" t="str">
        <f t="shared" si="25"/>
        <v/>
      </c>
      <c r="Q116" s="886" t="s">
        <v>122</v>
      </c>
      <c r="R116" s="283" t="str">
        <f t="shared" si="26"/>
        <v/>
      </c>
      <c r="S116" s="886" t="s">
        <v>122</v>
      </c>
      <c r="T116" s="283" t="str">
        <f t="shared" si="27"/>
        <v/>
      </c>
      <c r="U116" s="8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886" t="s">
        <v>122</v>
      </c>
      <c r="Z116" s="283" t="str">
        <f t="shared" si="30"/>
        <v/>
      </c>
      <c r="AA116" s="886" t="s">
        <v>122</v>
      </c>
      <c r="AB116" s="283" t="str">
        <f t="shared" si="31"/>
        <v/>
      </c>
      <c r="AC116" s="886" t="s">
        <v>122</v>
      </c>
      <c r="AD116" s="182" t="str">
        <f t="shared" ca="1" si="37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I90:AJ90"/>
    <mergeCell ref="AK90:AL90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205" priority="205" rank="1"/>
    <cfRule type="top10" dxfId="204" priority="206" bottom="1" rank="1"/>
  </conditionalFormatting>
  <conditionalFormatting sqref="F12 H12 J12 L12 N12 P12 R12 T12 V12 X12 Z12 AB12">
    <cfRule type="top10" dxfId="203" priority="203" rank="1"/>
    <cfRule type="top10" dxfId="202" priority="204" bottom="1" rank="1"/>
  </conditionalFormatting>
  <conditionalFormatting sqref="F13 H13 J13 L13 N13 P13 R13 T13 V13 X13 Z13 AB13">
    <cfRule type="top10" dxfId="201" priority="201" rank="1"/>
    <cfRule type="top10" dxfId="200" priority="202" bottom="1" rank="1"/>
  </conditionalFormatting>
  <conditionalFormatting sqref="F14 H14 J14 L14 N14 P14 R14 T14 V14 X14 Z14 AB14">
    <cfRule type="top10" dxfId="199" priority="199" rank="1"/>
    <cfRule type="top10" dxfId="198" priority="200" bottom="1" rank="1"/>
  </conditionalFormatting>
  <conditionalFormatting sqref="F15 H15 J15 L15 N15 P15 R15 T15 V15 X15 Z15 AB15">
    <cfRule type="top10" dxfId="197" priority="197" rank="1"/>
    <cfRule type="top10" dxfId="196" priority="198" bottom="1" rank="1"/>
  </conditionalFormatting>
  <conditionalFormatting sqref="F16 H16 J16 L16 N16 P16 R16 T16 V16 X16 Z16 AB16">
    <cfRule type="top10" dxfId="195" priority="195" rank="1"/>
    <cfRule type="top10" dxfId="194" priority="196" bottom="1" rank="1"/>
  </conditionalFormatting>
  <conditionalFormatting sqref="F17 H17 J17 L17 N17 P17 R17 T17 V17 X17 Z17 AB17">
    <cfRule type="top10" dxfId="193" priority="193" rank="1"/>
    <cfRule type="top10" dxfId="192" priority="194" bottom="1" rank="1"/>
  </conditionalFormatting>
  <conditionalFormatting sqref="F18 H18 J18 L18 N18 P18 R18 T18 V18 X18 Z18 AB18">
    <cfRule type="top10" dxfId="191" priority="191" rank="1"/>
    <cfRule type="top10" dxfId="190" priority="192" bottom="1" rank="1"/>
  </conditionalFormatting>
  <conditionalFormatting sqref="F19 H19 J19 L19 N19 P19 R19 T19 V19 X19 Z19 AB19">
    <cfRule type="top10" dxfId="189" priority="189" rank="1"/>
    <cfRule type="top10" dxfId="188" priority="190" bottom="1" rank="1"/>
  </conditionalFormatting>
  <conditionalFormatting sqref="F20 H20 J20 L20 N20 P20 R20 T20 V20 X20 Z20 AB20">
    <cfRule type="top10" dxfId="187" priority="187" rank="1"/>
    <cfRule type="top10" dxfId="186" priority="188" bottom="1" rank="1"/>
  </conditionalFormatting>
  <conditionalFormatting sqref="F21 H21 J21 L21 N21 P21 R21 T21 V21 X21 Z21 AB21">
    <cfRule type="top10" dxfId="185" priority="185" rank="1"/>
    <cfRule type="top10" dxfId="184" priority="186" bottom="1" rank="1"/>
  </conditionalFormatting>
  <conditionalFormatting sqref="F22 H22 J22 L22 N22 P22 R22 T22 V22 X22 Z22 AB22">
    <cfRule type="top10" dxfId="183" priority="183" rank="1"/>
    <cfRule type="top10" dxfId="182" priority="184" bottom="1" rank="1"/>
  </conditionalFormatting>
  <conditionalFormatting sqref="F23 H23 J23 L23 N23 P23 R23 T23 V23 X23 Z23 AB23">
    <cfRule type="top10" dxfId="181" priority="181" rank="1"/>
    <cfRule type="top10" dxfId="180" priority="182" bottom="1" rank="1"/>
  </conditionalFormatting>
  <conditionalFormatting sqref="F24 H24 J24 L24 N24 P24 R24 T24 V24 X24 Z24 AB24">
    <cfRule type="top10" dxfId="179" priority="179" rank="1"/>
    <cfRule type="top10" dxfId="178" priority="180" bottom="1" rank="1"/>
  </conditionalFormatting>
  <conditionalFormatting sqref="F25 H25 J25 L25 N25 P25 R25 T25 V25 X25 Z25 AB25">
    <cfRule type="top10" dxfId="177" priority="177" rank="1"/>
    <cfRule type="top10" dxfId="176" priority="178" bottom="1" rank="1"/>
  </conditionalFormatting>
  <conditionalFormatting sqref="F26 H26 J26 L26 N26 P26 R26 T26 V26 X26 Z26 AB26">
    <cfRule type="top10" dxfId="175" priority="175" rank="1"/>
    <cfRule type="top10" dxfId="174" priority="176" bottom="1" rank="1"/>
  </conditionalFormatting>
  <conditionalFormatting sqref="F27 H27 J27 L27 N27 P27 R27 T27 V27 X27 Z27 AB27">
    <cfRule type="top10" dxfId="173" priority="173" rank="1"/>
    <cfRule type="top10" dxfId="172" priority="174" bottom="1" rank="1"/>
  </conditionalFormatting>
  <conditionalFormatting sqref="F28 H28 J28 L28 N28 P28 R28 T28 V28 X28 Z28 AB28">
    <cfRule type="top10" dxfId="171" priority="171" rank="1"/>
    <cfRule type="top10" dxfId="170" priority="172" bottom="1" rank="1"/>
  </conditionalFormatting>
  <conditionalFormatting sqref="F29 H29 J29 L29 N29 P29 R29 T29 V29 X29 Z29 AB29">
    <cfRule type="top10" dxfId="169" priority="169" rank="1"/>
    <cfRule type="top10" dxfId="168" priority="170" bottom="1" rank="1"/>
  </conditionalFormatting>
  <conditionalFormatting sqref="F30 H30 J30 L30 N30 P30 R30 T30 V30 X30 Z30 AB30">
    <cfRule type="top10" dxfId="167" priority="167" rank="1"/>
    <cfRule type="top10" dxfId="166" priority="168" bottom="1" rank="1"/>
  </conditionalFormatting>
  <conditionalFormatting sqref="F31 H31 J31 L31 N31 P31 R31 T31 V31 X31 Z31 AB31">
    <cfRule type="top10" dxfId="165" priority="165" rank="1"/>
    <cfRule type="top10" dxfId="164" priority="166" bottom="1" rank="1"/>
  </conditionalFormatting>
  <conditionalFormatting sqref="F32 H32 J32 L32 N32 P32 R32 T32 V32 X32 Z32 AB32">
    <cfRule type="top10" dxfId="163" priority="163" rank="1"/>
    <cfRule type="top10" dxfId="162" priority="164" bottom="1" rank="1"/>
  </conditionalFormatting>
  <conditionalFormatting sqref="F33 H33 J33 L33 N33 P33 R33 T33 V33 X33 Z33 AB33">
    <cfRule type="top10" dxfId="161" priority="161" rank="1"/>
    <cfRule type="top10" dxfId="160" priority="162" bottom="1" rank="1"/>
  </conditionalFormatting>
  <conditionalFormatting sqref="F34 H34 J34 L34 N34 P34 R34 T34 V34 X34 Z34 AB34">
    <cfRule type="top10" dxfId="159" priority="159" rank="1"/>
    <cfRule type="top10" dxfId="158" priority="160" bottom="1" rank="1"/>
  </conditionalFormatting>
  <conditionalFormatting sqref="F35 H35 J35 L35 N35 P35 R35 T35 V35 X35 Z35 AB35">
    <cfRule type="top10" dxfId="157" priority="157" rank="1"/>
    <cfRule type="top10" dxfId="156" priority="158" bottom="1" rank="1"/>
  </conditionalFormatting>
  <conditionalFormatting sqref="F36 H36 J36 L36 N36 P36 R36 T36 V36 X36 Z36 AB36">
    <cfRule type="top10" dxfId="155" priority="155" rank="1"/>
    <cfRule type="top10" dxfId="154" priority="156" bottom="1" rank="1"/>
  </conditionalFormatting>
  <conditionalFormatting sqref="F37 H37 J37 L37 N37 P37 R37 T37 V37 X37 Z37 AB37">
    <cfRule type="top10" dxfId="153" priority="153" rank="1"/>
    <cfRule type="top10" dxfId="152" priority="154" bottom="1" rank="1"/>
  </conditionalFormatting>
  <conditionalFormatting sqref="F38 H38 J38 L38 N38 P38 R38 T38 V38 X38 Z38 AB38">
    <cfRule type="top10" dxfId="151" priority="151" rank="1"/>
    <cfRule type="top10" dxfId="150" priority="152" bottom="1" rank="1"/>
  </conditionalFormatting>
  <conditionalFormatting sqref="F39 H39 J39 L39 N39 P39 R39 T39 V39 X39 Z39 AB39">
    <cfRule type="top10" dxfId="149" priority="149" rank="1"/>
    <cfRule type="top10" dxfId="148" priority="150" bottom="1" rank="1"/>
  </conditionalFormatting>
  <conditionalFormatting sqref="F40 H40 J40 L40 N40 P40 R40 T40 V40 X40 Z40 AB40">
    <cfRule type="top10" dxfId="147" priority="147" rank="1"/>
    <cfRule type="top10" dxfId="146" priority="148" bottom="1" rank="1"/>
  </conditionalFormatting>
  <conditionalFormatting sqref="F41 H41 J41 L41 N41 P41 R41 T41 V41 X41 Z41 AB41">
    <cfRule type="top10" dxfId="145" priority="145" rank="1"/>
    <cfRule type="top10" dxfId="144" priority="146" bottom="1" rank="1"/>
  </conditionalFormatting>
  <conditionalFormatting sqref="F42 H42 J42 L42 N42 P42 R42 T42 V42 X42 Z42 AB42">
    <cfRule type="top10" dxfId="143" priority="143" rank="1"/>
    <cfRule type="top10" dxfId="142" priority="144" bottom="1" rank="1"/>
  </conditionalFormatting>
  <conditionalFormatting sqref="F43 H43 J43 L43 N43 P43 R43 T43 V43 X43 Z43 AB43">
    <cfRule type="top10" dxfId="141" priority="141" rank="1"/>
    <cfRule type="top10" dxfId="140" priority="142" bottom="1" rank="1"/>
  </conditionalFormatting>
  <conditionalFormatting sqref="F44 H44 J44 L44 N44 P44 R44 T44 V44 X44 Z44 AB44">
    <cfRule type="top10" dxfId="139" priority="139" rank="1"/>
    <cfRule type="top10" dxfId="138" priority="140" bottom="1" rank="1"/>
  </conditionalFormatting>
  <conditionalFormatting sqref="F45 H45 J45 L45 N45 P45 R45 T45 V45 X45 Z45 AB45">
    <cfRule type="top10" dxfId="137" priority="137" rank="1"/>
    <cfRule type="top10" dxfId="136" priority="138" bottom="1" rank="1"/>
  </conditionalFormatting>
  <conditionalFormatting sqref="F46 H46 J46 L46 N46 P46 R46 T46 V46 X46 Z46 AB46">
    <cfRule type="top10" dxfId="135" priority="135" rank="1"/>
    <cfRule type="top10" dxfId="134" priority="136" bottom="1" rank="1"/>
  </conditionalFormatting>
  <conditionalFormatting sqref="F47 H47 J47 L47 N47 P47 R47 T47 V47 X47 Z47 AB47">
    <cfRule type="top10" dxfId="133" priority="133" rank="1"/>
    <cfRule type="top10" dxfId="132" priority="134" bottom="1" rank="1"/>
  </conditionalFormatting>
  <conditionalFormatting sqref="F48 H48 J48 L48 N48 P48 R48 T48 V48 X48 Z48 AB48">
    <cfRule type="top10" dxfId="131" priority="131" rank="1"/>
    <cfRule type="top10" dxfId="130" priority="132" bottom="1" rank="1"/>
  </conditionalFormatting>
  <conditionalFormatting sqref="F49 H49 J49 L49 N49 P49 R49 T49 V49 X49 Z49 AB49">
    <cfRule type="top10" dxfId="129" priority="129" rank="1"/>
    <cfRule type="top10" dxfId="128" priority="130" bottom="1" rank="1"/>
  </conditionalFormatting>
  <conditionalFormatting sqref="F50 H50 J50 L50 N50 P50 R50 T50 V50 X50 Z50 AB50">
    <cfRule type="top10" dxfId="127" priority="127" rank="1"/>
    <cfRule type="top10" dxfId="126" priority="128" bottom="1" rank="1"/>
  </conditionalFormatting>
  <conditionalFormatting sqref="F51 H51 J51 L51 N51 P51 R51 T51 V51 X51 Z51 AB51">
    <cfRule type="top10" dxfId="125" priority="125" rank="1"/>
    <cfRule type="top10" dxfId="124" priority="126" bottom="1" rank="1"/>
  </conditionalFormatting>
  <conditionalFormatting sqref="F52 H52 J52 L52 N52 P52 R52 T52 V52 X52 Z52 AB52">
    <cfRule type="top10" dxfId="123" priority="123" rank="1"/>
    <cfRule type="top10" dxfId="122" priority="124" bottom="1" rank="1"/>
  </conditionalFormatting>
  <conditionalFormatting sqref="F53 H53 J53 L53 N53 P53 R53 T53 V53 X53 Z53 AB53">
    <cfRule type="top10" dxfId="121" priority="121" rank="1"/>
    <cfRule type="top10" dxfId="120" priority="122" bottom="1" rank="1"/>
  </conditionalFormatting>
  <conditionalFormatting sqref="F54 H54 J54 L54 N54 P54 R54 T54 V54 X54 Z54 AB54">
    <cfRule type="top10" dxfId="119" priority="119" rank="1"/>
    <cfRule type="top10" dxfId="118" priority="120" bottom="1" rank="1"/>
  </conditionalFormatting>
  <conditionalFormatting sqref="F55 H55 J55 L55 N55 P55 R55 T55 V55 X55 Z55 AB55">
    <cfRule type="top10" dxfId="117" priority="117" rank="1"/>
    <cfRule type="top10" dxfId="116" priority="118" bottom="1" rank="1"/>
  </conditionalFormatting>
  <conditionalFormatting sqref="F56 H56 J56 L56 N56 P56 R56 T56 V56 X56 Z56 AB56">
    <cfRule type="top10" dxfId="115" priority="115" rank="1"/>
    <cfRule type="top10" dxfId="114" priority="116" bottom="1" rank="1"/>
  </conditionalFormatting>
  <conditionalFormatting sqref="F57 H57 J57 L57 N57 P57 R57 T57 V57 X57 Z57 AB57">
    <cfRule type="top10" dxfId="113" priority="113" rank="1"/>
    <cfRule type="top10" dxfId="112" priority="114" bottom="1" rank="1"/>
  </conditionalFormatting>
  <conditionalFormatting sqref="F58 H58 J58 L58 N58 P58 R58 T58 V58 X58 Z58 AB58">
    <cfRule type="top10" dxfId="111" priority="111" rank="1"/>
    <cfRule type="top10" dxfId="110" priority="112" bottom="1" rank="1"/>
  </conditionalFormatting>
  <conditionalFormatting sqref="F59 H59 J59 L59 N59 P59 R59 T59 V59 X59 Z59 AB59">
    <cfRule type="top10" dxfId="109" priority="109" rank="1"/>
    <cfRule type="top10" dxfId="108" priority="110" bottom="1" rank="1"/>
  </conditionalFormatting>
  <conditionalFormatting sqref="F60 H60 J60 L60 N60 P60 R60 T60 V60 X60 Z60 AB60">
    <cfRule type="top10" dxfId="107" priority="107" rank="1"/>
    <cfRule type="top10" dxfId="106" priority="108" bottom="1" rank="1"/>
  </conditionalFormatting>
  <conditionalFormatting sqref="F61 H61 J61 L61 N61 P61 R61 T61 V61 X61 Z61 AB61">
    <cfRule type="top10" dxfId="105" priority="105" rank="1"/>
    <cfRule type="top10" dxfId="104" priority="106" bottom="1" rank="1"/>
  </conditionalFormatting>
  <conditionalFormatting sqref="F65 H65 J65 L65 N65 P65 R65 T65 V65 X65 Z65 AB65">
    <cfRule type="top10" dxfId="103" priority="103" rank="1"/>
    <cfRule type="top10" dxfId="102" priority="104" bottom="1" rank="1"/>
  </conditionalFormatting>
  <conditionalFormatting sqref="F66 H66 J66 L66 N66 P66 R66 T66 V66 X66 Z66 AB66">
    <cfRule type="top10" dxfId="101" priority="101" rank="1"/>
    <cfRule type="top10" dxfId="100" priority="102" bottom="1" rank="1"/>
  </conditionalFormatting>
  <conditionalFormatting sqref="F67 H67 J67 L67 N67 P67 R67 T67 V67 X67 Z67 AB67">
    <cfRule type="top10" dxfId="99" priority="99" rank="1"/>
    <cfRule type="top10" dxfId="98" priority="100" bottom="1" rank="1"/>
  </conditionalFormatting>
  <conditionalFormatting sqref="F68 H68 J68 L68 N68 P68 R68 T68 V68 X68 Z68 AB68">
    <cfRule type="top10" dxfId="97" priority="97" rank="1"/>
    <cfRule type="top10" dxfId="96" priority="98" bottom="1" rank="1"/>
  </conditionalFormatting>
  <conditionalFormatting sqref="F69 H69 J69 L69 N69 P69 R69 T69 V69 X69 Z69 AB69">
    <cfRule type="top10" dxfId="95" priority="95" rank="1"/>
    <cfRule type="top10" dxfId="94" priority="96" bottom="1" rank="1"/>
  </conditionalFormatting>
  <conditionalFormatting sqref="F70 H70 J70 L70 N70 P70 R70 T70 V70 X70 Z70 AB70">
    <cfRule type="top10" dxfId="93" priority="93" rank="1"/>
    <cfRule type="top10" dxfId="92" priority="94" bottom="1" rank="1"/>
  </conditionalFormatting>
  <conditionalFormatting sqref="F71 H71 J71 L71 N71 P71 R71 T71 V71 X71 Z71 AB71">
    <cfRule type="top10" dxfId="91" priority="91" rank="1"/>
    <cfRule type="top10" dxfId="90" priority="92" bottom="1" rank="1"/>
  </conditionalFormatting>
  <conditionalFormatting sqref="F72 H72 J72 L72 N72 P72 R72 T72 V72 X72 Z72 AB72">
    <cfRule type="top10" dxfId="89" priority="89" rank="1"/>
    <cfRule type="top10" dxfId="88" priority="90" bottom="1" rank="1"/>
  </conditionalFormatting>
  <conditionalFormatting sqref="F73 H73 J73 L73 N73 P73 R73 T73 V73 X73 Z73 AB73">
    <cfRule type="top10" dxfId="87" priority="87" rank="1"/>
    <cfRule type="top10" dxfId="86" priority="88" bottom="1" rank="1"/>
  </conditionalFormatting>
  <conditionalFormatting sqref="F74 H74 J74 L74 N74 P74 R74 T74 V74 X74 Z74 AB74">
    <cfRule type="top10" dxfId="85" priority="85" rank="1"/>
    <cfRule type="top10" dxfId="84" priority="86" bottom="1" rank="1"/>
  </conditionalFormatting>
  <conditionalFormatting sqref="F76 H76 J76 L76 N76 P76 R76 T76 V76 X76 Z76 AB76">
    <cfRule type="top10" dxfId="83" priority="83" rank="1"/>
    <cfRule type="top10" dxfId="82" priority="84" bottom="1" rank="1"/>
  </conditionalFormatting>
  <conditionalFormatting sqref="F75 H75 J75 L75 N75 P75 R75 T75 V75 X75 Z75 AB75">
    <cfRule type="top10" dxfId="81" priority="81" rank="1"/>
    <cfRule type="top10" dxfId="80" priority="82" bottom="1" rank="1"/>
  </conditionalFormatting>
  <conditionalFormatting sqref="F77 H77 J77 L77 N77 P77 R77 T77 V77 X77 Z77 AB77">
    <cfRule type="top10" dxfId="79" priority="79" rank="1"/>
    <cfRule type="top10" dxfId="78" priority="80" bottom="1" rank="1"/>
  </conditionalFormatting>
  <conditionalFormatting sqref="F78 H78 J78 L78 N78 P78 R78 T78 V78 X78 Z78 AB78">
    <cfRule type="top10" dxfId="77" priority="77" rank="1"/>
    <cfRule type="top10" dxfId="76" priority="78" bottom="1" rank="1"/>
  </conditionalFormatting>
  <conditionalFormatting sqref="F79 H79 J79 L79 N79 P79 R79 T79 V79 X79 Z79 AB79">
    <cfRule type="top10" dxfId="75" priority="75" rank="1"/>
    <cfRule type="top10" dxfId="74" priority="76" bottom="1" rank="1"/>
  </conditionalFormatting>
  <conditionalFormatting sqref="F80 H80 J80 L80 N80 P80 R80 T80 V80 X80 Z80 AB80">
    <cfRule type="top10" dxfId="73" priority="73" rank="1"/>
    <cfRule type="top10" dxfId="72" priority="74" bottom="1" rank="1"/>
  </conditionalFormatting>
  <conditionalFormatting sqref="F81 H81 J81 L81 N81 P81 R81 T81 V81 X81 Z81 AB81">
    <cfRule type="top10" dxfId="71" priority="71" rank="1"/>
    <cfRule type="top10" dxfId="70" priority="72" bottom="1" rank="1"/>
  </conditionalFormatting>
  <conditionalFormatting sqref="F82 H82 J82 L82 N82 P82 R82 T82 V82 X82 Z82 AB82">
    <cfRule type="top10" dxfId="69" priority="69" rank="1"/>
    <cfRule type="top10" dxfId="68" priority="70" bottom="1" rank="1"/>
  </conditionalFormatting>
  <conditionalFormatting sqref="F83 H83 J83 L83 N83 P83 R83 T83 V83 X83 Z83 AB83">
    <cfRule type="top10" dxfId="67" priority="67" rank="1"/>
    <cfRule type="top10" dxfId="66" priority="68" bottom="1" rank="1"/>
  </conditionalFormatting>
  <conditionalFormatting sqref="F84 H84 J84 L84 N84 P84 R84 T84 V84 X84 Z84 AB84">
    <cfRule type="top10" dxfId="65" priority="65" rank="1"/>
    <cfRule type="top10" dxfId="64" priority="66" bottom="1" rank="1"/>
  </conditionalFormatting>
  <conditionalFormatting sqref="F85 H85 J85 L85 N85 P85 R85 T85 V85 X85 Z85 AB85">
    <cfRule type="top10" dxfId="63" priority="63" rank="1"/>
    <cfRule type="top10" dxfId="62" priority="64" bottom="1" rank="1"/>
  </conditionalFormatting>
  <conditionalFormatting sqref="F86 H86 J86 L86 N86 P86 R86 T86 V86 X86 Z86 AB86">
    <cfRule type="top10" dxfId="61" priority="61" rank="1"/>
    <cfRule type="top10" dxfId="60" priority="62" bottom="1" rank="1"/>
  </conditionalFormatting>
  <conditionalFormatting sqref="F87 H87 J87 L87 N87 P87 R87 T87 V87 X87 Z87 AB87">
    <cfRule type="top10" dxfId="59" priority="59" rank="1"/>
    <cfRule type="top10" dxfId="58" priority="60" bottom="1" rank="1"/>
  </conditionalFormatting>
  <conditionalFormatting sqref="F88 H88 J88 L88 N88 P88 R88 T88 V88 X88 Z88 AB88">
    <cfRule type="top10" dxfId="57" priority="57" rank="1"/>
    <cfRule type="top10" dxfId="56" priority="58" bottom="1" rank="1"/>
  </conditionalFormatting>
  <conditionalFormatting sqref="F89 H89 J89 L89 N89 P89 R89 T89 V89 X89 Z89 AB89">
    <cfRule type="top10" dxfId="55" priority="55" rank="1"/>
    <cfRule type="top10" dxfId="54" priority="56" bottom="1" rank="1"/>
  </conditionalFormatting>
  <conditionalFormatting sqref="F90 H90 J90 L90 N90 P90 R90 T90 V90 X90 Z90 AB90">
    <cfRule type="top10" dxfId="53" priority="53" rank="1"/>
    <cfRule type="top10" dxfId="52" priority="54" bottom="1" rank="1"/>
  </conditionalFormatting>
  <conditionalFormatting sqref="F91 H91 J91 L91 N91 P91 R91 T91 V91 X91 Z91 AB91">
    <cfRule type="top10" dxfId="51" priority="51" rank="1"/>
    <cfRule type="top10" dxfId="50" priority="52" bottom="1" rank="1"/>
  </conditionalFormatting>
  <conditionalFormatting sqref="F92 H92 J92 L92 N92 P92 R92 T92 V92 X92 Z92 AB92">
    <cfRule type="top10" dxfId="49" priority="49" rank="1"/>
    <cfRule type="top10" dxfId="48" priority="50" bottom="1" rank="1"/>
  </conditionalFormatting>
  <conditionalFormatting sqref="F93 H93 J93 L93 N93 P93 R93 T93 V93 X93 Z93 AB93">
    <cfRule type="top10" dxfId="47" priority="47" rank="1"/>
    <cfRule type="top10" dxfId="46" priority="48" bottom="1" rank="1"/>
  </conditionalFormatting>
  <conditionalFormatting sqref="F94 H94 J94 L94 N94 P94 R94 T94 V94 X94 Z94 AB94">
    <cfRule type="top10" dxfId="45" priority="45" rank="1"/>
    <cfRule type="top10" dxfId="44" priority="46" bottom="1" rank="1"/>
  </conditionalFormatting>
  <conditionalFormatting sqref="F95 H95 J95 L95 N95 P95 R95 T95 V95 X95 Z95 AB95">
    <cfRule type="top10" dxfId="43" priority="43" rank="1"/>
    <cfRule type="top10" dxfId="42" priority="44" bottom="1" rank="1"/>
  </conditionalFormatting>
  <conditionalFormatting sqref="F96 H96 J96 L96 N96 P96 R96 T96 V96 X96 Z96 AB96">
    <cfRule type="top10" dxfId="41" priority="41" rank="1"/>
    <cfRule type="top10" dxfId="40" priority="42" bottom="1" rank="1"/>
  </conditionalFormatting>
  <conditionalFormatting sqref="F97 H97 J97 L97 N97 P97 R97 T97 V97 X97 Z97 AB97">
    <cfRule type="top10" dxfId="39" priority="39" rank="1"/>
    <cfRule type="top10" dxfId="38" priority="40" bottom="1" rank="1"/>
  </conditionalFormatting>
  <conditionalFormatting sqref="F98 H98 J98 L98 N98 P98 R98 T98 V98 X98 Z98 AB98">
    <cfRule type="top10" dxfId="37" priority="37" rank="1"/>
    <cfRule type="top10" dxfId="36" priority="38" bottom="1" rank="1"/>
  </conditionalFormatting>
  <conditionalFormatting sqref="F99 H99 J99 L99 N99 P99 R99 T99 V99 X99 Z99 AB99">
    <cfRule type="top10" dxfId="35" priority="35" rank="1"/>
    <cfRule type="top10" dxfId="34" priority="36" bottom="1" rank="1"/>
  </conditionalFormatting>
  <conditionalFormatting sqref="F100 H100 J100 L100 N100 P100 R100 T100 V100 X100 Z100 AB100">
    <cfRule type="top10" dxfId="33" priority="33" rank="1"/>
    <cfRule type="top10" dxfId="32" priority="34" bottom="1" rank="1"/>
  </conditionalFormatting>
  <conditionalFormatting sqref="F101 H101 J101 L101 N101 P101 R101 T101 V101 X101 Z101 AB101">
    <cfRule type="top10" dxfId="31" priority="31" rank="1"/>
    <cfRule type="top10" dxfId="30" priority="32" bottom="1" rank="1"/>
  </conditionalFormatting>
  <conditionalFormatting sqref="F102 H102 J102 L102 N102 P102 R102 T102 V102 X102 Z102 AB102">
    <cfRule type="top10" dxfId="29" priority="29" rank="1"/>
    <cfRule type="top10" dxfId="28" priority="30" bottom="1" rank="1"/>
  </conditionalFormatting>
  <conditionalFormatting sqref="F103 H103 J103 L103 N103 P103 R103 T103 V103 X103 Z103 AB103">
    <cfRule type="top10" dxfId="27" priority="27" rank="1"/>
    <cfRule type="top10" dxfId="26" priority="28" bottom="1" rank="1"/>
  </conditionalFormatting>
  <conditionalFormatting sqref="F104 H104 J104 L104 N104 P104 R104 T104 V104 X104 Z104 AB104">
    <cfRule type="top10" dxfId="25" priority="25" rank="1"/>
    <cfRule type="top10" dxfId="24" priority="26" bottom="1" rank="1"/>
  </conditionalFormatting>
  <conditionalFormatting sqref="F105 H105 J105 L105 N105 P105 R105 T105 V105 X105 Z105 AB105">
    <cfRule type="top10" dxfId="23" priority="23" rank="1"/>
    <cfRule type="top10" dxfId="22" priority="24" bottom="1" rank="1"/>
  </conditionalFormatting>
  <conditionalFormatting sqref="F106 H106 J106 L106 N106 P106 R106 T106 V106 X106 Z106 AB106">
    <cfRule type="top10" dxfId="21" priority="21" rank="1"/>
    <cfRule type="top10" dxfId="20" priority="22" bottom="1" rank="1"/>
  </conditionalFormatting>
  <conditionalFormatting sqref="F107 H107 J107 L107 N107 P107 R107 T107 V107 X107 Z107 AB107">
    <cfRule type="top10" dxfId="19" priority="19" rank="1"/>
    <cfRule type="top10" dxfId="18" priority="20" bottom="1" rank="1"/>
  </conditionalFormatting>
  <conditionalFormatting sqref="F108 H108 J108 L108 N108 P108 R108 T108 V108 X108 Z108 AB108">
    <cfRule type="top10" dxfId="17" priority="17" rank="1"/>
    <cfRule type="top10" dxfId="16" priority="18" bottom="1" rank="1"/>
  </conditionalFormatting>
  <conditionalFormatting sqref="F109 H109 J109 L109 N109 P109 R109 T109 V109 X109 Z109 AB109">
    <cfRule type="top10" dxfId="15" priority="15" rank="1"/>
    <cfRule type="top10" dxfId="14" priority="16" bottom="1" rank="1"/>
  </conditionalFormatting>
  <conditionalFormatting sqref="F110 H110 J110 L110 N110 P110 R110 T110 V110 X110 Z110 AB110">
    <cfRule type="top10" dxfId="13" priority="13" rank="1"/>
    <cfRule type="top10" dxfId="12" priority="14" bottom="1" rank="1"/>
  </conditionalFormatting>
  <conditionalFormatting sqref="F111 H111 J111 L111 N111 P111 R111 T111 V111 X111 Z111 AB111">
    <cfRule type="top10" dxfId="11" priority="11" rank="1"/>
    <cfRule type="top10" dxfId="10" priority="12" bottom="1" rank="1"/>
  </conditionalFormatting>
  <conditionalFormatting sqref="F112 H112 J112 L112 N112 P112 R112 T112 V112 X112 Z112 AB112">
    <cfRule type="top10" dxfId="9" priority="9" rank="1"/>
    <cfRule type="top10" dxfId="8" priority="10" bottom="1" rank="1"/>
  </conditionalFormatting>
  <conditionalFormatting sqref="F113 H113 J113 L113 N113 P113 R113 T113 V113 X113 Z113 AB113">
    <cfRule type="top10" dxfId="7" priority="7" rank="1"/>
    <cfRule type="top10" dxfId="6" priority="8" bottom="1" rank="1"/>
  </conditionalFormatting>
  <conditionalFormatting sqref="F114 H114 J114 L114 N114 P114 R114 T114 V114 X114 Z114 AB114">
    <cfRule type="top10" dxfId="5" priority="5" rank="1"/>
    <cfRule type="top10" dxfId="4" priority="6" bottom="1" rank="1"/>
  </conditionalFormatting>
  <conditionalFormatting sqref="F115 H115 J115 L115 N115 P115 R115 T115 V115 X115 Z115 AB115">
    <cfRule type="top10" dxfId="3" priority="3" rank="1"/>
    <cfRule type="top10" dxfId="2" priority="4" bottom="1" rank="1"/>
  </conditionalFormatting>
  <conditionalFormatting sqref="F116 H116 J116 L116 N116 P116 R116 T116 V116 X116 Z116 AB116">
    <cfRule type="top10" dxfId="1" priority="1" rank="1"/>
    <cfRule type="top10" dxfId="0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23</vt:i4>
      </vt:variant>
    </vt:vector>
  </HeadingPairs>
  <TitlesOfParts>
    <vt:vector size="36" baseType="lpstr">
      <vt:lpstr>鏡</vt:lpstr>
      <vt:lpstr>仁井田H26</vt:lpstr>
      <vt:lpstr>仁井田H27</vt:lpstr>
      <vt:lpstr>仁井田H28</vt:lpstr>
      <vt:lpstr>仁井田H29</vt:lpstr>
      <vt:lpstr>仁井田H30</vt:lpstr>
      <vt:lpstr>仁井田H31</vt:lpstr>
      <vt:lpstr>豊岩H26</vt:lpstr>
      <vt:lpstr>豊岩H27</vt:lpstr>
      <vt:lpstr>豊岩H28</vt:lpstr>
      <vt:lpstr>豊岩H29</vt:lpstr>
      <vt:lpstr>豊岩H30</vt:lpstr>
      <vt:lpstr>豊岩H31</vt:lpstr>
      <vt:lpstr>鏡!Print_Area</vt:lpstr>
      <vt:lpstr>仁井田H26!Print_Area</vt:lpstr>
      <vt:lpstr>仁井田H27!Print_Area</vt:lpstr>
      <vt:lpstr>仁井田H28!Print_Area</vt:lpstr>
      <vt:lpstr>仁井田H29!Print_Area</vt:lpstr>
      <vt:lpstr>仁井田H30!Print_Area</vt:lpstr>
      <vt:lpstr>仁井田H31!Print_Area</vt:lpstr>
      <vt:lpstr>豊岩H26!Print_Area</vt:lpstr>
      <vt:lpstr>豊岩H27!Print_Area</vt:lpstr>
      <vt:lpstr>豊岩H28!Print_Area</vt:lpstr>
      <vt:lpstr>豊岩H29!Print_Area</vt:lpstr>
      <vt:lpstr>豊岩H30!Print_Area</vt:lpstr>
      <vt:lpstr>豊岩H31!Print_Area</vt:lpstr>
      <vt:lpstr>仁井田H28!Print_Titles</vt:lpstr>
      <vt:lpstr>仁井田H29!Print_Titles</vt:lpstr>
      <vt:lpstr>仁井田H30!Print_Titles</vt:lpstr>
      <vt:lpstr>仁井田H31!Print_Titles</vt:lpstr>
      <vt:lpstr>豊岩H26!Print_Titles</vt:lpstr>
      <vt:lpstr>豊岩H27!Print_Titles</vt:lpstr>
      <vt:lpstr>豊岩H28!Print_Titles</vt:lpstr>
      <vt:lpstr>豊岩H29!Print_Titles</vt:lpstr>
      <vt:lpstr>豊岩H30!Print_Titles</vt:lpstr>
      <vt:lpstr>豊岩H31!Print_Titles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2021-07-05T08:46:14Z</cp:lastPrinted>
  <dcterms:created xsi:type="dcterms:W3CDTF">2008-11-27T06:26:56Z</dcterms:created>
  <dcterms:modified xsi:type="dcterms:W3CDTF">2021-07-30T01:54:57Z</dcterms:modified>
</cp:coreProperties>
</file>